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krustecky.sharepoint.com/sites/ZD_OneDrive/Sdilene dokumenty/General/_DOTACE.ÚK/3_REZIDENTI.2026-2027_KB/"/>
    </mc:Choice>
  </mc:AlternateContent>
  <xr:revisionPtr revIDLastSave="469" documentId="8_{9E7AE59F-E044-47F9-B3E6-6E1BF1848494}" xr6:coauthVersionLast="47" xr6:coauthVersionMax="47" xr10:uidLastSave="{C2490D15-0AD8-46D8-A9E5-CFC8566A853A}"/>
  <bookViews>
    <workbookView xWindow="-120" yWindow="-120" windowWidth="29040" windowHeight="15720" xr2:uid="{5BB0BB20-0B8C-4A4B-B675-DFB20BDD603B}"/>
  </bookViews>
  <sheets>
    <sheet name="výpočtový list mzdových nákladů" sheetId="2" r:id="rId1"/>
    <sheet name="příklad" sheetId="1" r:id="rId2"/>
  </sheets>
  <definedNames>
    <definedName name="_xlnm.Print_Area" localSheetId="0">'výpočtový list mzdových nákladů'!$A$1:$M$78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9" i="2" l="1"/>
  <c r="D59" i="2"/>
  <c r="C59" i="2"/>
  <c r="F47" i="2"/>
  <c r="D47" i="2"/>
  <c r="C47" i="2"/>
  <c r="F35" i="2"/>
  <c r="D35" i="2"/>
  <c r="C35" i="2"/>
  <c r="F23" i="2"/>
  <c r="D23" i="2"/>
  <c r="C23" i="2"/>
  <c r="F11" i="2"/>
  <c r="D11" i="2"/>
  <c r="C11" i="2"/>
  <c r="E58" i="2" l="1"/>
  <c r="G58" i="2" s="1"/>
  <c r="C45" i="2"/>
  <c r="B32" i="2"/>
  <c r="C38" i="2" s="1"/>
  <c r="C33" i="2"/>
  <c r="F21" i="2"/>
  <c r="E21" i="2"/>
  <c r="D21" i="2"/>
  <c r="C9" i="2"/>
  <c r="B25" i="1"/>
  <c r="C25" i="1" s="1"/>
  <c r="B23" i="1"/>
  <c r="B24" i="1"/>
  <c r="B44" i="2" l="1"/>
  <c r="C50" i="2" s="1"/>
  <c r="E47" i="2"/>
  <c r="D45" i="2"/>
  <c r="D33" i="2"/>
  <c r="G33" i="2" s="1"/>
  <c r="E45" i="2"/>
  <c r="C21" i="2"/>
  <c r="G21" i="2" s="1"/>
  <c r="E33" i="2"/>
  <c r="F45" i="2"/>
  <c r="F33" i="2"/>
  <c r="C57" i="2"/>
  <c r="B56" i="2"/>
  <c r="D57" i="2"/>
  <c r="E57" i="2"/>
  <c r="F57" i="2"/>
  <c r="E59" i="2"/>
  <c r="C44" i="2"/>
  <c r="D44" i="2"/>
  <c r="E46" i="2"/>
  <c r="G46" i="2" s="1"/>
  <c r="D9" i="2"/>
  <c r="E9" i="2"/>
  <c r="F9" i="2"/>
  <c r="B8" i="2"/>
  <c r="D8" i="2" s="1"/>
  <c r="E35" i="2"/>
  <c r="C32" i="2"/>
  <c r="D32" i="2"/>
  <c r="E32" i="2"/>
  <c r="F32" i="2"/>
  <c r="E34" i="2"/>
  <c r="G34" i="2" s="1"/>
  <c r="B20" i="2"/>
  <c r="E23" i="2"/>
  <c r="E22" i="2"/>
  <c r="G22" i="2" s="1"/>
  <c r="G11" i="2"/>
  <c r="E11" i="2"/>
  <c r="E10" i="2"/>
  <c r="G10" i="2" s="1"/>
  <c r="B22" i="1"/>
  <c r="E22" i="1" s="1"/>
  <c r="D23" i="1"/>
  <c r="E24" i="1"/>
  <c r="G24" i="1" s="1"/>
  <c r="E23" i="1"/>
  <c r="D25" i="1"/>
  <c r="F23" i="1"/>
  <c r="C22" i="1"/>
  <c r="F25" i="1"/>
  <c r="E25" i="1"/>
  <c r="C23" i="1"/>
  <c r="G57" i="2" l="1"/>
  <c r="G45" i="2"/>
  <c r="G32" i="2"/>
  <c r="E8" i="2"/>
  <c r="G9" i="2"/>
  <c r="C8" i="2"/>
  <c r="C14" i="2"/>
  <c r="F44" i="2"/>
  <c r="C51" i="2" s="1"/>
  <c r="F8" i="2"/>
  <c r="C15" i="2" s="1"/>
  <c r="E44" i="2"/>
  <c r="G59" i="2"/>
  <c r="G47" i="2"/>
  <c r="C62" i="2"/>
  <c r="F56" i="2"/>
  <c r="E56" i="2"/>
  <c r="D56" i="2"/>
  <c r="C63" i="2" s="1"/>
  <c r="C56" i="2"/>
  <c r="G35" i="2"/>
  <c r="G23" i="2"/>
  <c r="C39" i="2"/>
  <c r="C37" i="2"/>
  <c r="C26" i="2"/>
  <c r="F20" i="2"/>
  <c r="E20" i="2"/>
  <c r="D20" i="2"/>
  <c r="C20" i="2"/>
  <c r="G25" i="1"/>
  <c r="F22" i="1"/>
  <c r="G23" i="1"/>
  <c r="D22" i="1"/>
  <c r="C28" i="1"/>
  <c r="C27" i="1"/>
  <c r="C29" i="1"/>
  <c r="C61" i="2" l="1"/>
  <c r="G44" i="2"/>
  <c r="C13" i="2"/>
  <c r="G8" i="2"/>
  <c r="C25" i="2"/>
  <c r="C27" i="2"/>
  <c r="C49" i="2"/>
  <c r="G56" i="2"/>
  <c r="G20" i="2"/>
  <c r="G22" i="1"/>
</calcChain>
</file>

<file path=xl/sharedStrings.xml><?xml version="1.0" encoding="utf-8"?>
<sst xmlns="http://schemas.openxmlformats.org/spreadsheetml/2006/main" count="121" uniqueCount="37">
  <si>
    <t xml:space="preserve">např. </t>
  </si>
  <si>
    <t>z toho</t>
  </si>
  <si>
    <t>hrazeno z prostředků MZ</t>
  </si>
  <si>
    <t>hrazeno z prostředků ÚK (A)</t>
  </si>
  <si>
    <t xml:space="preserve">z toho </t>
  </si>
  <si>
    <t>hrubá mzda</t>
  </si>
  <si>
    <t>sociální pojištění (zaměstnanec) 6,5 %</t>
  </si>
  <si>
    <t>zdravotní pojištění (zaměstnanec) 4,5 %</t>
  </si>
  <si>
    <t>zdravotní pojištění (zaměstnavatel) 9 %</t>
  </si>
  <si>
    <t>sociální pojištění (zaměstnavatel) 24,8 %</t>
  </si>
  <si>
    <t>nemocenské pojištění</t>
  </si>
  <si>
    <r>
      <rPr>
        <sz val="9"/>
        <color theme="1"/>
        <rFont val="Aptos Narrow"/>
        <family val="2"/>
      </rPr>
      <t xml:space="preserve">∑ </t>
    </r>
    <r>
      <rPr>
        <sz val="9"/>
        <color theme="1"/>
        <rFont val="Aptos Narrow"/>
        <family val="2"/>
        <charset val="238"/>
        <scheme val="minor"/>
      </rPr>
      <t>sociální pojištění</t>
    </r>
  </si>
  <si>
    <r>
      <rPr>
        <sz val="9"/>
        <color theme="1"/>
        <rFont val="Aptos Narrow"/>
        <family val="2"/>
      </rPr>
      <t xml:space="preserve">∑ </t>
    </r>
    <r>
      <rPr>
        <sz val="9"/>
        <color theme="1"/>
        <rFont val="Aptos Narrow"/>
        <family val="2"/>
        <charset val="238"/>
        <scheme val="minor"/>
      </rPr>
      <t>zdravotní pojištění</t>
    </r>
  </si>
  <si>
    <t>Mzdové náklady (bez odečtení daně)</t>
  </si>
  <si>
    <t>hrazeno z vlastních zdrojů a prostředků ÚK (B)</t>
  </si>
  <si>
    <t>ROČNÍ MZDOVÉ NÁKLADY</t>
  </si>
  <si>
    <t xml:space="preserve">období </t>
  </si>
  <si>
    <t>01.01.2025.do 31.12.2025</t>
  </si>
  <si>
    <t>Rok</t>
  </si>
  <si>
    <t>Hrubá mzda</t>
  </si>
  <si>
    <t>Mzdové náklady</t>
  </si>
  <si>
    <t>Zdravot</t>
  </si>
  <si>
    <t>Soc</t>
  </si>
  <si>
    <t>Daň</t>
  </si>
  <si>
    <t>filtr</t>
  </si>
  <si>
    <t xml:space="preserve">Petr Rezident MUDr. </t>
  </si>
  <si>
    <t>Žádost o poskytnutí dotace:</t>
  </si>
  <si>
    <t>Ilustrační příklad vyúčtování neinvestiční dotace v rámci programu "Podpora rezidenčních míst pro lékařské obory - II"</t>
  </si>
  <si>
    <t>Příklad vedení mzdových nákladů :</t>
  </si>
  <si>
    <t xml:space="preserve">Příklad mzdového listu rezidenta za rok 2025: </t>
  </si>
  <si>
    <t xml:space="preserve"> Vyúčtování neinvestiční dotace v rámci programu "Podpora rezidenčních míst pro lékařské obory - II"</t>
  </si>
  <si>
    <t xml:space="preserve">Mzdové náklady rezidenta </t>
  </si>
  <si>
    <t xml:space="preserve">za rok </t>
  </si>
  <si>
    <t>Vypracoval:</t>
  </si>
  <si>
    <t xml:space="preserve">Kontakt: </t>
  </si>
  <si>
    <t>prosím uveďte jméno a příjmení</t>
  </si>
  <si>
    <t xml:space="preserve">Celkem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</si>
</sst>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11"/>
      <color theme="9" tint="-0.249977111117893"/>
      <name val="Aptos Narrow"/>
      <family val="2"/>
      <charset val="238"/>
      <scheme val="minor"/>
    </font>
    <font>
      <sz val="11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  <font>
      <sz val="9"/>
      <color theme="1"/>
      <name val="Aptos Narrow"/>
      <family val="2"/>
    </font>
    <font>
      <sz val="9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b/>
      <sz val="11"/>
      <color theme="9" tint="-0.249977111117893"/>
      <name val="Aptos Narrow"/>
      <family val="2"/>
      <scheme val="minor"/>
    </font>
    <font>
      <sz val="11"/>
      <color rgb="FFFF0000"/>
      <name val="Aptos Narrow"/>
      <family val="2"/>
      <charset val="238"/>
      <scheme val="minor"/>
    </font>
    <font>
      <i/>
      <sz val="11"/>
      <color theme="1"/>
      <name val="Aptos Narrow"/>
      <family val="2"/>
      <scheme val="minor"/>
    </font>
    <font>
      <b/>
      <i/>
      <u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i/>
      <sz val="12"/>
      <color theme="1"/>
      <name val="Aptos Narrow"/>
      <family val="2"/>
      <scheme val="minor"/>
    </font>
    <font>
      <i/>
      <sz val="10"/>
      <color rgb="FFFF000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" fontId="0" fillId="0" borderId="0" xfId="0" applyNumberFormat="1" applyAlignment="1">
      <alignment wrapText="1"/>
    </xf>
    <xf numFmtId="0" fontId="2" fillId="0" borderId="0" xfId="0" applyFont="1"/>
    <xf numFmtId="4" fontId="2" fillId="0" borderId="0" xfId="0" applyNumberFormat="1" applyFont="1" applyAlignment="1">
      <alignment wrapText="1"/>
    </xf>
    <xf numFmtId="0" fontId="4" fillId="0" borderId="0" xfId="0" applyFont="1"/>
    <xf numFmtId="4" fontId="4" fillId="0" borderId="0" xfId="0" applyNumberFormat="1" applyFont="1" applyAlignment="1">
      <alignment wrapText="1"/>
    </xf>
    <xf numFmtId="4" fontId="0" fillId="0" borderId="0" xfId="0" applyNumberFormat="1"/>
    <xf numFmtId="4" fontId="5" fillId="0" borderId="0" xfId="0" applyNumberFormat="1" applyFont="1" applyAlignment="1">
      <alignment wrapText="1"/>
    </xf>
    <xf numFmtId="4" fontId="6" fillId="0" borderId="0" xfId="0" applyNumberFormat="1" applyFont="1" applyAlignment="1">
      <alignment wrapText="1"/>
    </xf>
    <xf numFmtId="4" fontId="9" fillId="0" borderId="0" xfId="0" applyNumberFormat="1" applyFont="1" applyAlignment="1">
      <alignment wrapText="1"/>
    </xf>
    <xf numFmtId="0" fontId="1" fillId="4" borderId="0" xfId="0" applyFont="1" applyFill="1"/>
    <xf numFmtId="0" fontId="8" fillId="4" borderId="0" xfId="0" applyFont="1" applyFill="1"/>
    <xf numFmtId="4" fontId="10" fillId="0" borderId="0" xfId="0" applyNumberFormat="1" applyFont="1" applyAlignment="1">
      <alignment wrapText="1"/>
    </xf>
    <xf numFmtId="4" fontId="0" fillId="0" borderId="1" xfId="0" applyNumberFormat="1" applyBorder="1"/>
    <xf numFmtId="4" fontId="0" fillId="0" borderId="2" xfId="0" applyNumberFormat="1" applyBorder="1"/>
    <xf numFmtId="4" fontId="0" fillId="5" borderId="0" xfId="0" applyNumberFormat="1" applyFill="1" applyAlignment="1">
      <alignment wrapText="1"/>
    </xf>
    <xf numFmtId="4" fontId="6" fillId="5" borderId="0" xfId="0" applyNumberFormat="1" applyFont="1" applyFill="1" applyAlignment="1">
      <alignment wrapText="1"/>
    </xf>
    <xf numFmtId="4" fontId="5" fillId="5" borderId="0" xfId="0" applyNumberFormat="1" applyFont="1" applyFill="1" applyAlignment="1">
      <alignment wrapText="1"/>
    </xf>
    <xf numFmtId="0" fontId="0" fillId="0" borderId="0" xfId="0" applyAlignment="1">
      <alignment horizontal="left"/>
    </xf>
    <xf numFmtId="0" fontId="12" fillId="0" borderId="0" xfId="0" applyFont="1"/>
    <xf numFmtId="0" fontId="13" fillId="0" borderId="0" xfId="0" applyFont="1"/>
    <xf numFmtId="0" fontId="11" fillId="0" borderId="0" xfId="0" applyFont="1"/>
    <xf numFmtId="0" fontId="14" fillId="0" borderId="0" xfId="0" applyFont="1" applyAlignment="1">
      <alignment horizontal="center"/>
    </xf>
    <xf numFmtId="0" fontId="16" fillId="0" borderId="0" xfId="0" applyFont="1"/>
    <xf numFmtId="0" fontId="3" fillId="0" borderId="0" xfId="0" applyFont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15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3</xdr:row>
      <xdr:rowOff>57150</xdr:rowOff>
    </xdr:from>
    <xdr:to>
      <xdr:col>5</xdr:col>
      <xdr:colOff>902970</xdr:colOff>
      <xdr:row>15</xdr:row>
      <xdr:rowOff>81280</xdr:rowOff>
    </xdr:to>
    <xdr:pic>
      <xdr:nvPicPr>
        <xdr:cNvPr id="2" name="Obrázek 1" descr="Obsah obrázku text, snímek obrazovky, číslo, Písmo&#10;&#10;Obsah generovaný pomocí AI může být nesprávný.">
          <a:extLst>
            <a:ext uri="{FF2B5EF4-FFF2-40B4-BE49-F238E27FC236}">
              <a16:creationId xmlns:a16="http://schemas.microsoft.com/office/drawing/2014/main" id="{2B72A241-5522-A1AE-A567-21C5B8C73B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628650"/>
          <a:ext cx="5760720" cy="2310130"/>
        </a:xfrm>
        <a:prstGeom prst="rect">
          <a:avLst/>
        </a:prstGeom>
      </xdr:spPr>
    </xdr:pic>
    <xdr:clientData/>
  </xdr:twoCellAnchor>
  <xdr:twoCellAnchor>
    <xdr:from>
      <xdr:col>5</xdr:col>
      <xdr:colOff>38100</xdr:colOff>
      <xdr:row>11</xdr:row>
      <xdr:rowOff>19050</xdr:rowOff>
    </xdr:from>
    <xdr:to>
      <xdr:col>5</xdr:col>
      <xdr:colOff>962025</xdr:colOff>
      <xdr:row>12</xdr:row>
      <xdr:rowOff>152400</xdr:rowOff>
    </xdr:to>
    <xdr:sp macro="" textlink="">
      <xdr:nvSpPr>
        <xdr:cNvPr id="7" name="Ovál 6">
          <a:extLst>
            <a:ext uri="{FF2B5EF4-FFF2-40B4-BE49-F238E27FC236}">
              <a16:creationId xmlns:a16="http://schemas.microsoft.com/office/drawing/2014/main" id="{07DC4FE3-9778-1A1A-51A2-B0985051D56B}"/>
            </a:ext>
          </a:extLst>
        </xdr:cNvPr>
        <xdr:cNvSpPr/>
      </xdr:nvSpPr>
      <xdr:spPr>
        <a:xfrm>
          <a:off x="4991100" y="2114550"/>
          <a:ext cx="923925" cy="3238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6</xdr:col>
      <xdr:colOff>47625</xdr:colOff>
      <xdr:row>22</xdr:row>
      <xdr:rowOff>180975</xdr:rowOff>
    </xdr:from>
    <xdr:to>
      <xdr:col>7</xdr:col>
      <xdr:colOff>95250</xdr:colOff>
      <xdr:row>24</xdr:row>
      <xdr:rowOff>19051</xdr:rowOff>
    </xdr:to>
    <xdr:sp macro="" textlink="">
      <xdr:nvSpPr>
        <xdr:cNvPr id="8" name="Ovál 7">
          <a:extLst>
            <a:ext uri="{FF2B5EF4-FFF2-40B4-BE49-F238E27FC236}">
              <a16:creationId xmlns:a16="http://schemas.microsoft.com/office/drawing/2014/main" id="{3BA0FCC6-C79F-4D94-87AD-6C2D6C858C84}"/>
            </a:ext>
          </a:extLst>
        </xdr:cNvPr>
        <xdr:cNvSpPr/>
      </xdr:nvSpPr>
      <xdr:spPr>
        <a:xfrm>
          <a:off x="6010275" y="4714875"/>
          <a:ext cx="923925" cy="21907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323850</xdr:colOff>
      <xdr:row>20</xdr:row>
      <xdr:rowOff>504825</xdr:rowOff>
    </xdr:from>
    <xdr:to>
      <xdr:col>2</xdr:col>
      <xdr:colOff>85725</xdr:colOff>
      <xdr:row>22</xdr:row>
      <xdr:rowOff>38100</xdr:rowOff>
    </xdr:to>
    <xdr:sp macro="" textlink="">
      <xdr:nvSpPr>
        <xdr:cNvPr id="9" name="Ovál 8">
          <a:extLst>
            <a:ext uri="{FF2B5EF4-FFF2-40B4-BE49-F238E27FC236}">
              <a16:creationId xmlns:a16="http://schemas.microsoft.com/office/drawing/2014/main" id="{EF32D1EB-5EBB-41F4-80CF-C92B9D71BB27}"/>
            </a:ext>
          </a:extLst>
        </xdr:cNvPr>
        <xdr:cNvSpPr/>
      </xdr:nvSpPr>
      <xdr:spPr>
        <a:xfrm>
          <a:off x="933450" y="4314825"/>
          <a:ext cx="923925" cy="257175"/>
        </a:xfrm>
        <a:prstGeom prst="ellipse">
          <a:avLst/>
        </a:prstGeom>
        <a:noFill/>
        <a:ln w="28575">
          <a:solidFill>
            <a:srgbClr val="92D05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2</xdr:col>
      <xdr:colOff>228600</xdr:colOff>
      <xdr:row>37</xdr:row>
      <xdr:rowOff>161925</xdr:rowOff>
    </xdr:from>
    <xdr:to>
      <xdr:col>3</xdr:col>
      <xdr:colOff>76200</xdr:colOff>
      <xdr:row>39</xdr:row>
      <xdr:rowOff>38100</xdr:rowOff>
    </xdr:to>
    <xdr:sp macro="" textlink="">
      <xdr:nvSpPr>
        <xdr:cNvPr id="10" name="Ovál 9">
          <a:extLst>
            <a:ext uri="{FF2B5EF4-FFF2-40B4-BE49-F238E27FC236}">
              <a16:creationId xmlns:a16="http://schemas.microsoft.com/office/drawing/2014/main" id="{183B24BD-5E14-41C9-A271-D0EF90B68E25}"/>
            </a:ext>
          </a:extLst>
        </xdr:cNvPr>
        <xdr:cNvSpPr/>
      </xdr:nvSpPr>
      <xdr:spPr>
        <a:xfrm>
          <a:off x="2000250" y="7553325"/>
          <a:ext cx="923925" cy="257175"/>
        </a:xfrm>
        <a:prstGeom prst="ellipse">
          <a:avLst/>
        </a:prstGeom>
        <a:noFill/>
        <a:ln w="28575">
          <a:solidFill>
            <a:srgbClr val="92D05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7FDBF-04B5-4506-97BC-0D9C98AC3780}">
  <dimension ref="A1:N68"/>
  <sheetViews>
    <sheetView tabSelected="1" view="pageBreakPreview" zoomScaleNormal="100" zoomScaleSheetLayoutView="100" workbookViewId="0">
      <selection activeCell="B54" sqref="B54:B55"/>
    </sheetView>
  </sheetViews>
  <sheetFormatPr defaultRowHeight="15" x14ac:dyDescent="0.25"/>
  <cols>
    <col min="2" max="2" width="17.42578125" customWidth="1"/>
    <col min="3" max="3" width="16.140625" customWidth="1"/>
    <col min="4" max="4" width="17.140625" customWidth="1"/>
    <col min="5" max="5" width="14.42578125" customWidth="1"/>
    <col min="6" max="6" width="15.140625" customWidth="1"/>
    <col min="7" max="7" width="13.140625" customWidth="1"/>
    <col min="14" max="14" width="0" hidden="1" customWidth="1"/>
  </cols>
  <sheetData>
    <row r="1" spans="1:14" ht="15.75" x14ac:dyDescent="0.25">
      <c r="B1" s="27" t="s">
        <v>30</v>
      </c>
      <c r="C1" s="27"/>
      <c r="D1" s="27"/>
      <c r="E1" s="27"/>
      <c r="F1" s="27"/>
      <c r="G1" s="27"/>
      <c r="H1" s="27"/>
      <c r="I1" s="27"/>
      <c r="J1" s="27"/>
      <c r="K1" s="27"/>
      <c r="L1" s="27"/>
    </row>
    <row r="3" spans="1:14" x14ac:dyDescent="0.25">
      <c r="H3" s="21"/>
      <c r="I3" s="22"/>
      <c r="N3">
        <v>2026</v>
      </c>
    </row>
    <row r="4" spans="1:14" x14ac:dyDescent="0.25">
      <c r="A4" s="20" t="s">
        <v>31</v>
      </c>
      <c r="C4" s="23" t="s">
        <v>35</v>
      </c>
      <c r="H4" s="21" t="s">
        <v>32</v>
      </c>
      <c r="I4" s="22">
        <v>2026</v>
      </c>
      <c r="N4">
        <v>2027</v>
      </c>
    </row>
    <row r="5" spans="1:14" x14ac:dyDescent="0.25">
      <c r="A5" s="20"/>
      <c r="N5">
        <v>2028</v>
      </c>
    </row>
    <row r="6" spans="1:14" x14ac:dyDescent="0.25">
      <c r="B6" s="24" t="s">
        <v>5</v>
      </c>
      <c r="C6" s="25" t="s">
        <v>6</v>
      </c>
      <c r="D6" s="25" t="s">
        <v>7</v>
      </c>
      <c r="E6" s="26" t="s">
        <v>9</v>
      </c>
      <c r="F6" s="26" t="s">
        <v>8</v>
      </c>
      <c r="G6" s="24" t="s">
        <v>13</v>
      </c>
      <c r="N6">
        <v>2029</v>
      </c>
    </row>
    <row r="7" spans="1:14" ht="32.25" customHeight="1" x14ac:dyDescent="0.25">
      <c r="B7" s="24"/>
      <c r="C7" s="25"/>
      <c r="D7" s="25"/>
      <c r="E7" s="26"/>
      <c r="F7" s="26"/>
      <c r="G7" s="24"/>
      <c r="N7">
        <v>2030</v>
      </c>
    </row>
    <row r="8" spans="1:14" x14ac:dyDescent="0.25">
      <c r="A8" s="2" t="s">
        <v>36</v>
      </c>
      <c r="B8" s="3">
        <f>SUM(B9:B11)</f>
        <v>0</v>
      </c>
      <c r="C8" s="3">
        <f>B8*6.5%</f>
        <v>0</v>
      </c>
      <c r="D8" s="3">
        <f>B8*4.5%</f>
        <v>0</v>
      </c>
      <c r="E8" s="9">
        <f>B8*24.8%</f>
        <v>0</v>
      </c>
      <c r="F8" s="3">
        <f>B8*9%</f>
        <v>0</v>
      </c>
      <c r="G8" s="3">
        <f>B8+C8+D8+E8+F8</f>
        <v>0</v>
      </c>
      <c r="N8">
        <v>2031</v>
      </c>
    </row>
    <row r="9" spans="1:14" x14ac:dyDescent="0.25">
      <c r="A9" t="s">
        <v>1</v>
      </c>
      <c r="B9" s="1">
        <v>0</v>
      </c>
      <c r="C9" s="8">
        <f>B9*6.5%</f>
        <v>0</v>
      </c>
      <c r="D9" s="8">
        <f>B9*4.5%</f>
        <v>0</v>
      </c>
      <c r="E9" s="7">
        <f>B9*24.8%</f>
        <v>0</v>
      </c>
      <c r="F9" s="1">
        <f>B9*9%</f>
        <v>0</v>
      </c>
      <c r="G9" s="1">
        <f>SUM(B9:F9)</f>
        <v>0</v>
      </c>
      <c r="H9" t="s">
        <v>2</v>
      </c>
      <c r="N9">
        <v>2032</v>
      </c>
    </row>
    <row r="10" spans="1:14" x14ac:dyDescent="0.25">
      <c r="A10" s="4" t="s">
        <v>1</v>
      </c>
      <c r="B10" s="5">
        <v>0</v>
      </c>
      <c r="C10" s="8"/>
      <c r="D10" s="8"/>
      <c r="E10" s="5">
        <f>B10*24.8%</f>
        <v>0</v>
      </c>
      <c r="F10" s="5">
        <v>0</v>
      </c>
      <c r="G10" s="12">
        <f>B10+F10+E10</f>
        <v>0</v>
      </c>
      <c r="H10" s="4" t="s">
        <v>3</v>
      </c>
    </row>
    <row r="11" spans="1:14" x14ac:dyDescent="0.25">
      <c r="A11" t="s">
        <v>4</v>
      </c>
      <c r="B11" s="15">
        <v>0</v>
      </c>
      <c r="C11" s="16">
        <f>B11*6.5%</f>
        <v>0</v>
      </c>
      <c r="D11" s="16">
        <f>(B11*4.5%)</f>
        <v>0</v>
      </c>
      <c r="E11" s="17">
        <f>B11*24.8%</f>
        <v>0</v>
      </c>
      <c r="F11" s="17">
        <f>(B11*9%)</f>
        <v>0</v>
      </c>
      <c r="G11" s="15">
        <f>SUM(B11:F11)</f>
        <v>0</v>
      </c>
      <c r="H11" t="s">
        <v>14</v>
      </c>
    </row>
    <row r="12" spans="1:14" x14ac:dyDescent="0.25">
      <c r="B12" s="6"/>
      <c r="F12" s="6"/>
    </row>
    <row r="13" spans="1:14" x14ac:dyDescent="0.25">
      <c r="B13" s="11" t="s">
        <v>11</v>
      </c>
      <c r="C13" s="13">
        <f>SUM(C8+E8)</f>
        <v>0</v>
      </c>
    </row>
    <row r="14" spans="1:14" x14ac:dyDescent="0.25">
      <c r="B14" s="10" t="s">
        <v>10</v>
      </c>
      <c r="C14" s="14">
        <f>B8*0.6%</f>
        <v>0</v>
      </c>
    </row>
    <row r="15" spans="1:14" x14ac:dyDescent="0.25">
      <c r="B15" s="11" t="s">
        <v>12</v>
      </c>
      <c r="C15" s="6">
        <f>D8+F8</f>
        <v>0</v>
      </c>
    </row>
    <row r="16" spans="1:14" x14ac:dyDescent="0.25">
      <c r="H16" s="21" t="s">
        <v>32</v>
      </c>
      <c r="I16" s="22">
        <v>2027</v>
      </c>
    </row>
    <row r="18" spans="1:9" x14ac:dyDescent="0.25">
      <c r="B18" s="24" t="s">
        <v>5</v>
      </c>
      <c r="C18" s="25" t="s">
        <v>6</v>
      </c>
      <c r="D18" s="25" t="s">
        <v>7</v>
      </c>
      <c r="E18" s="26" t="s">
        <v>9</v>
      </c>
      <c r="F18" s="26" t="s">
        <v>8</v>
      </c>
      <c r="G18" s="24" t="s">
        <v>13</v>
      </c>
    </row>
    <row r="19" spans="1:9" ht="28.5" customHeight="1" x14ac:dyDescent="0.25">
      <c r="B19" s="24"/>
      <c r="C19" s="25"/>
      <c r="D19" s="25"/>
      <c r="E19" s="26"/>
      <c r="F19" s="26"/>
      <c r="G19" s="24"/>
    </row>
    <row r="20" spans="1:9" x14ac:dyDescent="0.25">
      <c r="A20" s="2" t="s">
        <v>36</v>
      </c>
      <c r="B20" s="3">
        <f>SUM(B21:B23)</f>
        <v>0</v>
      </c>
      <c r="C20" s="3">
        <f>B20*6.5%</f>
        <v>0</v>
      </c>
      <c r="D20" s="3">
        <f>B20*4.5%</f>
        <v>0</v>
      </c>
      <c r="E20" s="9">
        <f>B20*24.8%</f>
        <v>0</v>
      </c>
      <c r="F20" s="3">
        <f>B20*9%</f>
        <v>0</v>
      </c>
      <c r="G20" s="3">
        <f>B20+C20+D20+E20+F20</f>
        <v>0</v>
      </c>
    </row>
    <row r="21" spans="1:9" x14ac:dyDescent="0.25">
      <c r="A21" t="s">
        <v>1</v>
      </c>
      <c r="B21" s="1">
        <v>0</v>
      </c>
      <c r="C21" s="8">
        <f>B21*6.5%</f>
        <v>0</v>
      </c>
      <c r="D21" s="8">
        <f>B21*4.5%</f>
        <v>0</v>
      </c>
      <c r="E21" s="7">
        <f>B21*24.8%</f>
        <v>0</v>
      </c>
      <c r="F21" s="1">
        <f>B21*9%</f>
        <v>0</v>
      </c>
      <c r="G21" s="1">
        <f>SUM(B21:F21)</f>
        <v>0</v>
      </c>
      <c r="H21" t="s">
        <v>2</v>
      </c>
    </row>
    <row r="22" spans="1:9" x14ac:dyDescent="0.25">
      <c r="A22" s="4" t="s">
        <v>1</v>
      </c>
      <c r="B22" s="5">
        <v>0</v>
      </c>
      <c r="C22" s="8"/>
      <c r="D22" s="8"/>
      <c r="E22" s="5">
        <f>B22*24.8%</f>
        <v>0</v>
      </c>
      <c r="F22" s="5">
        <v>0</v>
      </c>
      <c r="G22" s="12">
        <f>B22+F22+E22</f>
        <v>0</v>
      </c>
      <c r="H22" s="4" t="s">
        <v>3</v>
      </c>
    </row>
    <row r="23" spans="1:9" x14ac:dyDescent="0.25">
      <c r="A23" t="s">
        <v>4</v>
      </c>
      <c r="B23" s="15">
        <v>0</v>
      </c>
      <c r="C23" s="16">
        <f>B23*6.5%</f>
        <v>0</v>
      </c>
      <c r="D23" s="16">
        <f>(B23*4.5%)</f>
        <v>0</v>
      </c>
      <c r="E23" s="17">
        <f>B23*24.8%</f>
        <v>0</v>
      </c>
      <c r="F23" s="17">
        <f>(B23*9%)</f>
        <v>0</v>
      </c>
      <c r="G23" s="15">
        <f>SUM(B23:F23)</f>
        <v>0</v>
      </c>
      <c r="H23" t="s">
        <v>14</v>
      </c>
    </row>
    <row r="24" spans="1:9" x14ac:dyDescent="0.25">
      <c r="B24" s="6"/>
      <c r="F24" s="6"/>
    </row>
    <row r="25" spans="1:9" x14ac:dyDescent="0.25">
      <c r="B25" s="11" t="s">
        <v>11</v>
      </c>
      <c r="C25" s="13">
        <f>SUM(C20+E20)</f>
        <v>0</v>
      </c>
    </row>
    <row r="26" spans="1:9" x14ac:dyDescent="0.25">
      <c r="B26" s="10" t="s">
        <v>10</v>
      </c>
      <c r="C26" s="14">
        <f>B20*0.6%</f>
        <v>0</v>
      </c>
    </row>
    <row r="27" spans="1:9" x14ac:dyDescent="0.25">
      <c r="B27" s="11" t="s">
        <v>12</v>
      </c>
      <c r="C27" s="6">
        <f>D20+F20</f>
        <v>0</v>
      </c>
      <c r="H27" s="21"/>
      <c r="I27" s="22"/>
    </row>
    <row r="28" spans="1:9" x14ac:dyDescent="0.25">
      <c r="H28" s="21" t="s">
        <v>32</v>
      </c>
      <c r="I28" s="22">
        <v>2028</v>
      </c>
    </row>
    <row r="30" spans="1:9" x14ac:dyDescent="0.25">
      <c r="B30" s="24" t="s">
        <v>5</v>
      </c>
      <c r="C30" s="25" t="s">
        <v>6</v>
      </c>
      <c r="D30" s="25" t="s">
        <v>7</v>
      </c>
      <c r="E30" s="26" t="s">
        <v>9</v>
      </c>
      <c r="F30" s="26" t="s">
        <v>8</v>
      </c>
      <c r="G30" s="24" t="s">
        <v>13</v>
      </c>
    </row>
    <row r="31" spans="1:9" ht="35.25" customHeight="1" x14ac:dyDescent="0.25">
      <c r="B31" s="24"/>
      <c r="C31" s="25"/>
      <c r="D31" s="25"/>
      <c r="E31" s="26"/>
      <c r="F31" s="26"/>
      <c r="G31" s="24"/>
    </row>
    <row r="32" spans="1:9" x14ac:dyDescent="0.25">
      <c r="A32" s="2" t="s">
        <v>36</v>
      </c>
      <c r="B32" s="3">
        <f>SUM(B33:B35)</f>
        <v>0</v>
      </c>
      <c r="C32" s="3">
        <f>B32*6.5%</f>
        <v>0</v>
      </c>
      <c r="D32" s="3">
        <f>B32*4.5%</f>
        <v>0</v>
      </c>
      <c r="E32" s="9">
        <f>B32*24.8%</f>
        <v>0</v>
      </c>
      <c r="F32" s="3">
        <f>B32*9%</f>
        <v>0</v>
      </c>
      <c r="G32" s="3">
        <f>B32+C32+D32+E32+F32</f>
        <v>0</v>
      </c>
    </row>
    <row r="33" spans="1:9" x14ac:dyDescent="0.25">
      <c r="A33" t="s">
        <v>1</v>
      </c>
      <c r="B33" s="1">
        <v>0</v>
      </c>
      <c r="C33" s="8">
        <f>B33*6.5%</f>
        <v>0</v>
      </c>
      <c r="D33" s="8">
        <f>B33*4.5%</f>
        <v>0</v>
      </c>
      <c r="E33" s="7">
        <f>B33*24.8%</f>
        <v>0</v>
      </c>
      <c r="F33" s="1">
        <f>B33*9%</f>
        <v>0</v>
      </c>
      <c r="G33" s="1">
        <f>SUM(B33:F33)</f>
        <v>0</v>
      </c>
      <c r="H33" t="s">
        <v>2</v>
      </c>
    </row>
    <row r="34" spans="1:9" x14ac:dyDescent="0.25">
      <c r="A34" s="4" t="s">
        <v>1</v>
      </c>
      <c r="B34" s="5">
        <v>0</v>
      </c>
      <c r="C34" s="8"/>
      <c r="D34" s="8"/>
      <c r="E34" s="5">
        <f>B34*24.8%</f>
        <v>0</v>
      </c>
      <c r="F34" s="5">
        <v>0</v>
      </c>
      <c r="G34" s="12">
        <f>B34+F34+E34</f>
        <v>0</v>
      </c>
      <c r="H34" s="4" t="s">
        <v>3</v>
      </c>
    </row>
    <row r="35" spans="1:9" x14ac:dyDescent="0.25">
      <c r="A35" t="s">
        <v>4</v>
      </c>
      <c r="B35" s="15">
        <v>0</v>
      </c>
      <c r="C35" s="16">
        <f>B35*6.5%</f>
        <v>0</v>
      </c>
      <c r="D35" s="16">
        <f>(B35*4.5%)</f>
        <v>0</v>
      </c>
      <c r="E35" s="17">
        <f>B35*24.8%</f>
        <v>0</v>
      </c>
      <c r="F35" s="17">
        <f>(B35*9%)</f>
        <v>0</v>
      </c>
      <c r="G35" s="15">
        <f>SUM(B35:F35)</f>
        <v>0</v>
      </c>
      <c r="H35" t="s">
        <v>14</v>
      </c>
    </row>
    <row r="36" spans="1:9" x14ac:dyDescent="0.25">
      <c r="B36" s="6"/>
      <c r="F36" s="6"/>
    </row>
    <row r="37" spans="1:9" x14ac:dyDescent="0.25">
      <c r="B37" s="11" t="s">
        <v>11</v>
      </c>
      <c r="C37" s="13">
        <f>SUM(C32+E32)</f>
        <v>0</v>
      </c>
    </row>
    <row r="38" spans="1:9" x14ac:dyDescent="0.25">
      <c r="B38" s="10" t="s">
        <v>10</v>
      </c>
      <c r="C38" s="14">
        <f>B32*0.6%</f>
        <v>0</v>
      </c>
    </row>
    <row r="39" spans="1:9" x14ac:dyDescent="0.25">
      <c r="B39" s="11" t="s">
        <v>12</v>
      </c>
      <c r="C39" s="6">
        <f>D32+F32</f>
        <v>0</v>
      </c>
    </row>
    <row r="40" spans="1:9" x14ac:dyDescent="0.25">
      <c r="H40" s="21" t="s">
        <v>32</v>
      </c>
      <c r="I40" s="22">
        <v>2029</v>
      </c>
    </row>
    <row r="42" spans="1:9" x14ac:dyDescent="0.25">
      <c r="B42" s="24" t="s">
        <v>5</v>
      </c>
      <c r="C42" s="25" t="s">
        <v>6</v>
      </c>
      <c r="D42" s="25" t="s">
        <v>7</v>
      </c>
      <c r="E42" s="26" t="s">
        <v>9</v>
      </c>
      <c r="F42" s="26" t="s">
        <v>8</v>
      </c>
      <c r="G42" s="24" t="s">
        <v>13</v>
      </c>
    </row>
    <row r="43" spans="1:9" ht="26.25" customHeight="1" x14ac:dyDescent="0.25">
      <c r="B43" s="24"/>
      <c r="C43" s="25"/>
      <c r="D43" s="25"/>
      <c r="E43" s="26"/>
      <c r="F43" s="26"/>
      <c r="G43" s="24"/>
    </row>
    <row r="44" spans="1:9" x14ac:dyDescent="0.25">
      <c r="A44" s="2" t="s">
        <v>36</v>
      </c>
      <c r="B44" s="3">
        <f>SUM(B45:B47)</f>
        <v>0</v>
      </c>
      <c r="C44" s="3">
        <f>B44*6.5%</f>
        <v>0</v>
      </c>
      <c r="D44" s="3">
        <f>B44*4.5%</f>
        <v>0</v>
      </c>
      <c r="E44" s="9">
        <f>B44*24.8%</f>
        <v>0</v>
      </c>
      <c r="F44" s="3">
        <f>B44*9%</f>
        <v>0</v>
      </c>
      <c r="G44" s="3">
        <f>B44+C44+D44+E44+F44</f>
        <v>0</v>
      </c>
    </row>
    <row r="45" spans="1:9" x14ac:dyDescent="0.25">
      <c r="A45" t="s">
        <v>1</v>
      </c>
      <c r="B45" s="1">
        <v>0</v>
      </c>
      <c r="C45" s="8">
        <f>B45*6.5%</f>
        <v>0</v>
      </c>
      <c r="D45" s="8">
        <f>B45*4.5%</f>
        <v>0</v>
      </c>
      <c r="E45" s="7">
        <f>B45*24.8%</f>
        <v>0</v>
      </c>
      <c r="F45" s="1">
        <f>B45*9%</f>
        <v>0</v>
      </c>
      <c r="G45" s="1">
        <f>SUM(B45:F45)</f>
        <v>0</v>
      </c>
      <c r="H45" t="s">
        <v>2</v>
      </c>
    </row>
    <row r="46" spans="1:9" x14ac:dyDescent="0.25">
      <c r="A46" s="4" t="s">
        <v>1</v>
      </c>
      <c r="B46" s="5">
        <v>0</v>
      </c>
      <c r="C46" s="8"/>
      <c r="D46" s="8"/>
      <c r="E46" s="5">
        <f>B46*24.8%</f>
        <v>0</v>
      </c>
      <c r="F46" s="5">
        <v>0</v>
      </c>
      <c r="G46" s="12">
        <f>B46+F46+E46</f>
        <v>0</v>
      </c>
      <c r="H46" s="4" t="s">
        <v>3</v>
      </c>
    </row>
    <row r="47" spans="1:9" x14ac:dyDescent="0.25">
      <c r="A47" t="s">
        <v>4</v>
      </c>
      <c r="B47" s="15">
        <v>0</v>
      </c>
      <c r="C47" s="16">
        <f>B47*6.5%</f>
        <v>0</v>
      </c>
      <c r="D47" s="16">
        <f>(B47*4.5%)</f>
        <v>0</v>
      </c>
      <c r="E47" s="17">
        <f>B47*24.8%</f>
        <v>0</v>
      </c>
      <c r="F47" s="17">
        <f>(B47*9%)</f>
        <v>0</v>
      </c>
      <c r="G47" s="15">
        <f>SUM(B47:F47)</f>
        <v>0</v>
      </c>
      <c r="H47" t="s">
        <v>14</v>
      </c>
    </row>
    <row r="48" spans="1:9" x14ac:dyDescent="0.25">
      <c r="B48" s="6"/>
      <c r="F48" s="6"/>
    </row>
    <row r="49" spans="1:9" x14ac:dyDescent="0.25">
      <c r="B49" s="11" t="s">
        <v>11</v>
      </c>
      <c r="C49" s="13">
        <f>SUM(C44+E44)</f>
        <v>0</v>
      </c>
    </row>
    <row r="50" spans="1:9" x14ac:dyDescent="0.25">
      <c r="B50" s="10" t="s">
        <v>10</v>
      </c>
      <c r="C50" s="14">
        <f>B44*0.6%</f>
        <v>0</v>
      </c>
    </row>
    <row r="51" spans="1:9" x14ac:dyDescent="0.25">
      <c r="B51" s="11" t="s">
        <v>12</v>
      </c>
      <c r="C51" s="6">
        <f>D44+F44</f>
        <v>0</v>
      </c>
    </row>
    <row r="52" spans="1:9" x14ac:dyDescent="0.25">
      <c r="H52" s="21" t="s">
        <v>32</v>
      </c>
      <c r="I52" s="22">
        <v>2029</v>
      </c>
    </row>
    <row r="54" spans="1:9" x14ac:dyDescent="0.25">
      <c r="B54" s="24" t="s">
        <v>5</v>
      </c>
      <c r="C54" s="25" t="s">
        <v>6</v>
      </c>
      <c r="D54" s="25" t="s">
        <v>7</v>
      </c>
      <c r="E54" s="26" t="s">
        <v>9</v>
      </c>
      <c r="F54" s="26" t="s">
        <v>8</v>
      </c>
      <c r="G54" s="24" t="s">
        <v>13</v>
      </c>
    </row>
    <row r="55" spans="1:9" ht="24.75" customHeight="1" x14ac:dyDescent="0.25">
      <c r="B55" s="24"/>
      <c r="C55" s="25"/>
      <c r="D55" s="25"/>
      <c r="E55" s="26"/>
      <c r="F55" s="26"/>
      <c r="G55" s="24"/>
    </row>
    <row r="56" spans="1:9" x14ac:dyDescent="0.25">
      <c r="A56" s="2" t="s">
        <v>36</v>
      </c>
      <c r="B56" s="3">
        <f>SUM(B57:B59)</f>
        <v>0</v>
      </c>
      <c r="C56" s="3">
        <f>B56*6.5%</f>
        <v>0</v>
      </c>
      <c r="D56" s="3">
        <f>B56*4.5%</f>
        <v>0</v>
      </c>
      <c r="E56" s="9">
        <f>B56*24.8%</f>
        <v>0</v>
      </c>
      <c r="F56" s="3">
        <f>B56*9%</f>
        <v>0</v>
      </c>
      <c r="G56" s="3">
        <f>B56+C56+D56+E56+F56</f>
        <v>0</v>
      </c>
    </row>
    <row r="57" spans="1:9" x14ac:dyDescent="0.25">
      <c r="A57" t="s">
        <v>1</v>
      </c>
      <c r="B57" s="1">
        <v>0</v>
      </c>
      <c r="C57" s="8">
        <f>B57*6.5%</f>
        <v>0</v>
      </c>
      <c r="D57" s="8">
        <f>B57*4.5%</f>
        <v>0</v>
      </c>
      <c r="E57" s="7">
        <f>B57*24.8%</f>
        <v>0</v>
      </c>
      <c r="F57" s="1">
        <f>B57*9%</f>
        <v>0</v>
      </c>
      <c r="G57" s="1">
        <f>SUM(B57:F57)</f>
        <v>0</v>
      </c>
      <c r="H57" t="s">
        <v>2</v>
      </c>
    </row>
    <row r="58" spans="1:9" x14ac:dyDescent="0.25">
      <c r="A58" s="4" t="s">
        <v>1</v>
      </c>
      <c r="B58" s="5">
        <v>0</v>
      </c>
      <c r="C58" s="8"/>
      <c r="D58" s="8"/>
      <c r="E58" s="5">
        <f>B58*24.8%</f>
        <v>0</v>
      </c>
      <c r="F58" s="5">
        <v>0</v>
      </c>
      <c r="G58" s="12">
        <f>B58+F58+E58</f>
        <v>0</v>
      </c>
      <c r="H58" s="4" t="s">
        <v>3</v>
      </c>
    </row>
    <row r="59" spans="1:9" x14ac:dyDescent="0.25">
      <c r="A59" t="s">
        <v>4</v>
      </c>
      <c r="B59" s="15">
        <v>0</v>
      </c>
      <c r="C59" s="16">
        <f>B59*6.5%</f>
        <v>0</v>
      </c>
      <c r="D59" s="16">
        <f>(B59*4.5%)</f>
        <v>0</v>
      </c>
      <c r="E59" s="17">
        <f>B59*24.8%</f>
        <v>0</v>
      </c>
      <c r="F59" s="17">
        <f>(B59*9%)</f>
        <v>0</v>
      </c>
      <c r="G59" s="15">
        <f>SUM(B59:F59)</f>
        <v>0</v>
      </c>
      <c r="H59" t="s">
        <v>14</v>
      </c>
    </row>
    <row r="60" spans="1:9" x14ac:dyDescent="0.25">
      <c r="B60" s="6"/>
      <c r="F60" s="6"/>
    </row>
    <row r="61" spans="1:9" x14ac:dyDescent="0.25">
      <c r="B61" s="11" t="s">
        <v>11</v>
      </c>
      <c r="C61" s="13">
        <f>SUM(C56+E56)</f>
        <v>0</v>
      </c>
    </row>
    <row r="62" spans="1:9" x14ac:dyDescent="0.25">
      <c r="B62" s="10" t="s">
        <v>10</v>
      </c>
      <c r="C62" s="14">
        <f>B56*0.6%</f>
        <v>0</v>
      </c>
    </row>
    <row r="63" spans="1:9" x14ac:dyDescent="0.25">
      <c r="B63" s="11" t="s">
        <v>12</v>
      </c>
      <c r="C63" s="6">
        <f>D56+F56</f>
        <v>0</v>
      </c>
    </row>
    <row r="67" spans="1:1" x14ac:dyDescent="0.25">
      <c r="A67" s="19" t="s">
        <v>33</v>
      </c>
    </row>
    <row r="68" spans="1:1" x14ac:dyDescent="0.25">
      <c r="A68" s="19" t="s">
        <v>34</v>
      </c>
    </row>
  </sheetData>
  <mergeCells count="31">
    <mergeCell ref="B1:L1"/>
    <mergeCell ref="B18:B19"/>
    <mergeCell ref="C18:C19"/>
    <mergeCell ref="D18:D19"/>
    <mergeCell ref="E18:E19"/>
    <mergeCell ref="F18:F19"/>
    <mergeCell ref="G18:G19"/>
    <mergeCell ref="B6:B7"/>
    <mergeCell ref="C6:C7"/>
    <mergeCell ref="D6:D7"/>
    <mergeCell ref="E6:E7"/>
    <mergeCell ref="F6:F7"/>
    <mergeCell ref="G6:G7"/>
    <mergeCell ref="G30:G31"/>
    <mergeCell ref="B42:B43"/>
    <mergeCell ref="C42:C43"/>
    <mergeCell ref="D42:D43"/>
    <mergeCell ref="E42:E43"/>
    <mergeCell ref="F42:F43"/>
    <mergeCell ref="G42:G43"/>
    <mergeCell ref="B30:B31"/>
    <mergeCell ref="C30:C31"/>
    <mergeCell ref="D30:D31"/>
    <mergeCell ref="E30:E31"/>
    <mergeCell ref="F30:F31"/>
    <mergeCell ref="G54:G55"/>
    <mergeCell ref="B54:B55"/>
    <mergeCell ref="C54:C55"/>
    <mergeCell ref="D54:D55"/>
    <mergeCell ref="E54:E55"/>
    <mergeCell ref="F54:F55"/>
  </mergeCells>
  <dataValidations count="1">
    <dataValidation type="list" allowBlank="1" showInputMessage="1" showErrorMessage="1" sqref="I28 I16 I4 I40 I52" xr:uid="{36047FE4-5DFB-4C91-94B0-17696CCC7894}">
      <formula1>$N$3:$N$9</formula1>
    </dataValidation>
  </dataValidations>
  <pageMargins left="0.23622047244094491" right="0.23622047244094491" top="0.74803149606299213" bottom="0.74803149606299213" header="0.31496062992125984" footer="0.31496062992125984"/>
  <pageSetup paperSize="9" scale="90" orientation="landscape" r:id="rId1"/>
  <rowBreaks count="1" manualBreakCount="1">
    <brk id="27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9E110-5FAE-4A76-B8B1-49B0D8588EAB}">
  <dimension ref="A1:O39"/>
  <sheetViews>
    <sheetView workbookViewId="0">
      <selection activeCell="F34" sqref="F34"/>
    </sheetView>
  </sheetViews>
  <sheetFormatPr defaultRowHeight="15" x14ac:dyDescent="0.25"/>
  <cols>
    <col min="2" max="2" width="17.42578125" customWidth="1"/>
    <col min="3" max="3" width="16.140625" customWidth="1"/>
    <col min="4" max="4" width="17.140625" customWidth="1"/>
    <col min="5" max="5" width="14.42578125" customWidth="1"/>
    <col min="6" max="6" width="15.140625" customWidth="1"/>
    <col min="7" max="7" width="13.140625" customWidth="1"/>
  </cols>
  <sheetData>
    <row r="1" spans="1:15" x14ac:dyDescent="0.25">
      <c r="B1" s="28" t="s">
        <v>27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3" spans="1:15" x14ac:dyDescent="0.25">
      <c r="A3" s="20" t="s">
        <v>26</v>
      </c>
    </row>
    <row r="19" spans="1:8" x14ac:dyDescent="0.25">
      <c r="A19" s="20" t="s">
        <v>28</v>
      </c>
    </row>
    <row r="20" spans="1:8" ht="15" customHeight="1" x14ac:dyDescent="0.25">
      <c r="B20" s="24" t="s">
        <v>5</v>
      </c>
      <c r="C20" s="25" t="s">
        <v>6</v>
      </c>
      <c r="D20" s="25" t="s">
        <v>7</v>
      </c>
      <c r="E20" s="26" t="s">
        <v>9</v>
      </c>
      <c r="F20" s="26" t="s">
        <v>8</v>
      </c>
      <c r="G20" s="24" t="s">
        <v>13</v>
      </c>
    </row>
    <row r="21" spans="1:8" ht="42" customHeight="1" x14ac:dyDescent="0.25">
      <c r="B21" s="24"/>
      <c r="C21" s="25"/>
      <c r="D21" s="25"/>
      <c r="E21" s="26"/>
      <c r="F21" s="26"/>
      <c r="G21" s="24"/>
    </row>
    <row r="22" spans="1:8" x14ac:dyDescent="0.25">
      <c r="A22" s="2" t="s">
        <v>0</v>
      </c>
      <c r="B22" s="3">
        <f>SUM(B23:B25)</f>
        <v>518541.6</v>
      </c>
      <c r="C22" s="3">
        <f>B22*6.5%</f>
        <v>33705.203999999998</v>
      </c>
      <c r="D22" s="3">
        <f>B22*4.5%</f>
        <v>23334.371999999999</v>
      </c>
      <c r="E22" s="9">
        <f>B22*24.8%</f>
        <v>128598.3168</v>
      </c>
      <c r="F22" s="3">
        <f>B22*9%</f>
        <v>46668.743999999999</v>
      </c>
      <c r="G22" s="3">
        <f>B22+C22+D22+E22+F22</f>
        <v>750848.23679999996</v>
      </c>
    </row>
    <row r="23" spans="1:8" x14ac:dyDescent="0.25">
      <c r="A23" t="s">
        <v>1</v>
      </c>
      <c r="B23" s="1">
        <f>28000*12</f>
        <v>336000</v>
      </c>
      <c r="C23" s="8">
        <f>B23*6.5%</f>
        <v>21840</v>
      </c>
      <c r="D23" s="8">
        <f>B23*4.5%</f>
        <v>15120</v>
      </c>
      <c r="E23" s="7">
        <f>B23*24.8%</f>
        <v>83328</v>
      </c>
      <c r="F23" s="1">
        <f>B23*9%</f>
        <v>30240</v>
      </c>
      <c r="G23" s="1">
        <f>SUM(B23:F23)</f>
        <v>486528</v>
      </c>
      <c r="H23" t="s">
        <v>2</v>
      </c>
    </row>
    <row r="24" spans="1:8" x14ac:dyDescent="0.25">
      <c r="A24" s="4" t="s">
        <v>1</v>
      </c>
      <c r="B24" s="5">
        <f>12000*12</f>
        <v>144000</v>
      </c>
      <c r="C24" s="8"/>
      <c r="D24" s="8"/>
      <c r="E24" s="5">
        <f>B24*24.8%</f>
        <v>35712</v>
      </c>
      <c r="F24" s="5">
        <v>12288</v>
      </c>
      <c r="G24" s="12">
        <f>B24+F24+E24</f>
        <v>192000</v>
      </c>
      <c r="H24" s="4" t="s">
        <v>3</v>
      </c>
    </row>
    <row r="25" spans="1:8" x14ac:dyDescent="0.25">
      <c r="A25" t="s">
        <v>4</v>
      </c>
      <c r="B25" s="15">
        <f>3211.8*12</f>
        <v>38541.600000000006</v>
      </c>
      <c r="C25" s="16">
        <f>B25*6.5%+9360</f>
        <v>11865.204000000002</v>
      </c>
      <c r="D25" s="16">
        <f>(B25*4.5%)+6480</f>
        <v>8214.3719999999994</v>
      </c>
      <c r="E25" s="17">
        <f>B25*24.8%</f>
        <v>9558.3168000000005</v>
      </c>
      <c r="F25" s="17">
        <f>(B25*9%)+672</f>
        <v>4140.7440000000006</v>
      </c>
      <c r="G25" s="15">
        <f>SUM(B25:F25)</f>
        <v>72320.236800000013</v>
      </c>
      <c r="H25" t="s">
        <v>14</v>
      </c>
    </row>
    <row r="26" spans="1:8" x14ac:dyDescent="0.25">
      <c r="B26" s="6"/>
      <c r="F26" s="6"/>
    </row>
    <row r="27" spans="1:8" x14ac:dyDescent="0.25">
      <c r="B27" s="11" t="s">
        <v>11</v>
      </c>
      <c r="C27" s="13">
        <f>SUM(C22+E22)</f>
        <v>162303.5208</v>
      </c>
    </row>
    <row r="28" spans="1:8" x14ac:dyDescent="0.25">
      <c r="B28" s="10" t="s">
        <v>10</v>
      </c>
      <c r="C28" s="14">
        <f>B22*0.6%</f>
        <v>3111.2496000000001</v>
      </c>
    </row>
    <row r="29" spans="1:8" x14ac:dyDescent="0.25">
      <c r="B29" s="11" t="s">
        <v>12</v>
      </c>
      <c r="C29" s="6">
        <f>D22+F22</f>
        <v>70003.115999999995</v>
      </c>
    </row>
    <row r="32" spans="1:8" x14ac:dyDescent="0.25">
      <c r="A32" s="20" t="s">
        <v>29</v>
      </c>
    </row>
    <row r="33" spans="1:7" x14ac:dyDescent="0.25">
      <c r="A33" s="20"/>
    </row>
    <row r="34" spans="1:7" x14ac:dyDescent="0.25">
      <c r="B34" t="s">
        <v>15</v>
      </c>
    </row>
    <row r="35" spans="1:7" x14ac:dyDescent="0.25">
      <c r="B35" t="s">
        <v>16</v>
      </c>
      <c r="C35" t="s">
        <v>17</v>
      </c>
    </row>
    <row r="36" spans="1:7" x14ac:dyDescent="0.25">
      <c r="B36" t="s">
        <v>24</v>
      </c>
      <c r="C36" t="s">
        <v>25</v>
      </c>
    </row>
    <row r="38" spans="1:7" x14ac:dyDescent="0.25">
      <c r="B38" t="s">
        <v>18</v>
      </c>
      <c r="C38" t="s">
        <v>19</v>
      </c>
      <c r="D38" t="s">
        <v>20</v>
      </c>
      <c r="E38" t="s">
        <v>21</v>
      </c>
      <c r="F38" t="s">
        <v>22</v>
      </c>
      <c r="G38" t="s">
        <v>23</v>
      </c>
    </row>
    <row r="39" spans="1:7" x14ac:dyDescent="0.25">
      <c r="B39" s="18">
        <v>2025</v>
      </c>
      <c r="C39" s="6">
        <v>518541</v>
      </c>
      <c r="D39" s="6">
        <v>701241</v>
      </c>
      <c r="E39" s="6">
        <v>7005</v>
      </c>
      <c r="F39" s="6">
        <v>165420</v>
      </c>
      <c r="G39" s="6">
        <v>49550</v>
      </c>
    </row>
  </sheetData>
  <mergeCells count="7">
    <mergeCell ref="B1:O1"/>
    <mergeCell ref="B20:B21"/>
    <mergeCell ref="F20:F21"/>
    <mergeCell ref="G20:G21"/>
    <mergeCell ref="C20:C21"/>
    <mergeCell ref="D20:D21"/>
    <mergeCell ref="E20:E21"/>
  </mergeCells>
  <pageMargins left="0.70866141732283472" right="0.70866141732283472" top="0.78740157480314965" bottom="0.78740157480314965" header="0.31496062992125984" footer="0.31496062992125984"/>
  <pageSetup paperSize="9" scale="7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2A3352D6A2C6942B3749BB72A49B331" ma:contentTypeVersion="13" ma:contentTypeDescription="Vytvoří nový dokument" ma:contentTypeScope="" ma:versionID="29fadf6ff2a5c4824a752fb355dbbf18">
  <xsd:schema xmlns:xsd="http://www.w3.org/2001/XMLSchema" xmlns:xs="http://www.w3.org/2001/XMLSchema" xmlns:p="http://schemas.microsoft.com/office/2006/metadata/properties" xmlns:ns2="ec018c41-c0a3-46eb-bd9b-ca5ee34d5b0e" xmlns:ns3="04cf6347-ea61-40c9-a9b0-33d0f897f914" targetNamespace="http://schemas.microsoft.com/office/2006/metadata/properties" ma:root="true" ma:fieldsID="d0bb6f9d49a29150ac063c370de38e5c" ns2:_="" ns3:_="">
    <xsd:import namespace="ec018c41-c0a3-46eb-bd9b-ca5ee34d5b0e"/>
    <xsd:import namespace="04cf6347-ea61-40c9-a9b0-33d0f897f91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018c41-c0a3-46eb-bd9b-ca5ee34d5b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Značky obrázků" ma:readOnly="false" ma:fieldId="{5cf76f15-5ced-4ddc-b409-7134ff3c332f}" ma:taxonomyMulti="true" ma:sspId="a44e701a-cd32-479f-b52d-b66c252ab01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cf6347-ea61-40c9-a9b0-33d0f897f91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d7e92a47-430d-4b41-984a-f99170c8ab6a}" ma:internalName="TaxCatchAll" ma:showField="CatchAllData" ma:web="04cf6347-ea61-40c9-a9b0-33d0f897f91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018c41-c0a3-46eb-bd9b-ca5ee34d5b0e">
      <Terms xmlns="http://schemas.microsoft.com/office/infopath/2007/PartnerControls"/>
    </lcf76f155ced4ddcb4097134ff3c332f>
    <TaxCatchAll xmlns="04cf6347-ea61-40c9-a9b0-33d0f897f91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E67A179-A458-497B-BDB1-2CCED98A00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018c41-c0a3-46eb-bd9b-ca5ee34d5b0e"/>
    <ds:schemaRef ds:uri="04cf6347-ea61-40c9-a9b0-33d0f897f9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44B6DF4-0D09-42BB-BB9C-4B685FF2DFE7}">
  <ds:schemaRefs>
    <ds:schemaRef ds:uri="http://schemas.microsoft.com/office/2006/metadata/properties"/>
    <ds:schemaRef ds:uri="http://schemas.microsoft.com/office/infopath/2007/PartnerControls"/>
    <ds:schemaRef ds:uri="ec018c41-c0a3-46eb-bd9b-ca5ee34d5b0e"/>
    <ds:schemaRef ds:uri="04cf6347-ea61-40c9-a9b0-33d0f897f914"/>
  </ds:schemaRefs>
</ds:datastoreItem>
</file>

<file path=customXml/itemProps3.xml><?xml version="1.0" encoding="utf-8"?>
<ds:datastoreItem xmlns:ds="http://schemas.openxmlformats.org/officeDocument/2006/customXml" ds:itemID="{CD0B1613-2024-4B34-B658-ED1EAFCC22D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výpočtový list mzdových nákladů</vt:lpstr>
      <vt:lpstr>příklad</vt:lpstr>
      <vt:lpstr>'výpočtový list mzdových nákladů'!Oblast_tisku</vt:lpstr>
    </vt:vector>
  </TitlesOfParts>
  <Company>KUUK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Urban Petra</dc:creator>
  <cp:lastModifiedBy>Urban Petra</cp:lastModifiedBy>
  <cp:lastPrinted>2026-03-25T08:49:28Z</cp:lastPrinted>
  <dcterms:created xsi:type="dcterms:W3CDTF">2025-08-13T08:45:29Z</dcterms:created>
  <dcterms:modified xsi:type="dcterms:W3CDTF">2026-03-25T08:49:59Z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0x01010042A3352D6A2C6942B3749BB72A49B331</vt:lpwstr>
  </property>
  <property fmtid="{D5CDD505-2E9C-101B-9397-08002B2CF9AE}" pid="3" name="MediaServiceImageTags">
    <vt:lpwstr/>
  </property>
</Properties>
</file>