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apitálové výdaje 2020" sheetId="2" r:id="rId1"/>
  </sheets>
  <definedNames>
    <definedName name="_xlnm._FilterDatabase" localSheetId="0" hidden="1">'kapitálové výdaje 2020'!$A$3:$T$789</definedName>
    <definedName name="_xlnm.Print_Titles" localSheetId="0">'kapitálové výdaje 2020'!$3:$3</definedName>
  </definedNames>
  <calcPr calcId="152511"/>
</workbook>
</file>

<file path=xl/calcChain.xml><?xml version="1.0" encoding="utf-8"?>
<calcChain xmlns="http://schemas.openxmlformats.org/spreadsheetml/2006/main">
  <c r="N15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O354" i="2" l="1"/>
  <c r="L787" i="2"/>
  <c r="M787" i="2"/>
  <c r="P768" i="2"/>
  <c r="O745" i="2"/>
  <c r="O739" i="2"/>
  <c r="O738" i="2"/>
  <c r="P728" i="2"/>
  <c r="P725" i="2"/>
  <c r="P724" i="2"/>
  <c r="O724" i="2"/>
  <c r="P720" i="2"/>
  <c r="P718" i="2"/>
  <c r="P715" i="2"/>
  <c r="P713" i="2"/>
  <c r="O711" i="2"/>
  <c r="O709" i="2"/>
  <c r="P706" i="2"/>
  <c r="P705" i="2"/>
  <c r="O704" i="2"/>
  <c r="P678" i="2"/>
  <c r="P672" i="2"/>
  <c r="O671" i="2"/>
  <c r="P668" i="2"/>
  <c r="P665" i="2"/>
  <c r="P654" i="2"/>
  <c r="O642" i="2"/>
  <c r="O638" i="2"/>
  <c r="O628" i="2"/>
  <c r="L624" i="2"/>
  <c r="N624" i="2"/>
  <c r="L621" i="2"/>
  <c r="N621" i="2"/>
  <c r="O617" i="2"/>
  <c r="O616" i="2" s="1"/>
  <c r="L616" i="2"/>
  <c r="N616" i="2"/>
  <c r="M616" i="2"/>
  <c r="O615" i="2"/>
  <c r="O614" i="2" s="1"/>
  <c r="M614" i="2"/>
  <c r="L614" i="2"/>
  <c r="P613" i="2"/>
  <c r="O610" i="2"/>
  <c r="P609" i="2"/>
  <c r="O606" i="2"/>
  <c r="P605" i="2"/>
  <c r="O605" i="2"/>
  <c r="P601" i="2"/>
  <c r="P599" i="2"/>
  <c r="P598" i="2"/>
  <c r="O597" i="2"/>
  <c r="O595" i="2"/>
  <c r="P594" i="2"/>
  <c r="O594" i="2"/>
  <c r="P591" i="2"/>
  <c r="P590" i="2"/>
  <c r="O589" i="2"/>
  <c r="O587" i="2"/>
  <c r="P586" i="2"/>
  <c r="O586" i="2"/>
  <c r="P585" i="2"/>
  <c r="O583" i="2"/>
  <c r="P582" i="2"/>
  <c r="O582" i="2"/>
  <c r="O579" i="2"/>
  <c r="P578" i="2"/>
  <c r="O578" i="2"/>
  <c r="P575" i="2"/>
  <c r="O574" i="2"/>
  <c r="P574" i="2"/>
  <c r="O573" i="2"/>
  <c r="P571" i="2"/>
  <c r="O570" i="2"/>
  <c r="P569" i="2"/>
  <c r="O567" i="2"/>
  <c r="P566" i="2"/>
  <c r="O566" i="2"/>
  <c r="O565" i="2"/>
  <c r="O563" i="2"/>
  <c r="P562" i="2"/>
  <c r="O562" i="2"/>
  <c r="P559" i="2"/>
  <c r="O558" i="2"/>
  <c r="P558" i="2"/>
  <c r="O557" i="2"/>
  <c r="O555" i="2"/>
  <c r="O554" i="2"/>
  <c r="O553" i="2"/>
  <c r="P553" i="2"/>
  <c r="O551" i="2"/>
  <c r="P550" i="2"/>
  <c r="O550" i="2"/>
  <c r="P549" i="2"/>
  <c r="O547" i="2"/>
  <c r="P546" i="2"/>
  <c r="O546" i="2"/>
  <c r="P543" i="2"/>
  <c r="P542" i="2"/>
  <c r="O541" i="2"/>
  <c r="O539" i="2"/>
  <c r="P538" i="2"/>
  <c r="O538" i="2"/>
  <c r="P537" i="2"/>
  <c r="P535" i="2"/>
  <c r="P534" i="2"/>
  <c r="O533" i="2"/>
  <c r="O531" i="2"/>
  <c r="P530" i="2"/>
  <c r="O530" i="2"/>
  <c r="P527" i="2"/>
  <c r="P526" i="2"/>
  <c r="P524" i="2"/>
  <c r="O524" i="2"/>
  <c r="O522" i="2"/>
  <c r="P522" i="2"/>
  <c r="P520" i="2"/>
  <c r="P518" i="2"/>
  <c r="P516" i="2"/>
  <c r="O516" i="2"/>
  <c r="P515" i="2"/>
  <c r="P514" i="2"/>
  <c r="P512" i="2"/>
  <c r="O511" i="2"/>
  <c r="O508" i="2"/>
  <c r="O507" i="2"/>
  <c r="O506" i="2"/>
  <c r="P506" i="2"/>
  <c r="P504" i="2"/>
  <c r="P502" i="2"/>
  <c r="P500" i="2"/>
  <c r="P499" i="2"/>
  <c r="P497" i="2"/>
  <c r="O497" i="2"/>
  <c r="P496" i="2"/>
  <c r="P495" i="2"/>
  <c r="P493" i="2"/>
  <c r="O493" i="2"/>
  <c r="O492" i="2"/>
  <c r="P491" i="2"/>
  <c r="P489" i="2"/>
  <c r="O489" i="2"/>
  <c r="P488" i="2"/>
  <c r="O487" i="2"/>
  <c r="P487" i="2"/>
  <c r="P485" i="2"/>
  <c r="M481" i="2"/>
  <c r="P483" i="2"/>
  <c r="L475" i="2"/>
  <c r="M475" i="2"/>
  <c r="P474" i="2"/>
  <c r="P473" i="2"/>
  <c r="N472" i="2"/>
  <c r="L472" i="2"/>
  <c r="P471" i="2"/>
  <c r="N470" i="2"/>
  <c r="L470" i="2"/>
  <c r="M468" i="2"/>
  <c r="L468" i="2"/>
  <c r="O467" i="2"/>
  <c r="O466" i="2" s="1"/>
  <c r="N466" i="2"/>
  <c r="M466" i="2"/>
  <c r="L466" i="2"/>
  <c r="M464" i="2"/>
  <c r="L464" i="2"/>
  <c r="N464" i="2"/>
  <c r="N462" i="2"/>
  <c r="L462" i="2"/>
  <c r="P459" i="2"/>
  <c r="P457" i="2"/>
  <c r="O457" i="2"/>
  <c r="P456" i="2"/>
  <c r="P453" i="2"/>
  <c r="P452" i="2"/>
  <c r="O449" i="2"/>
  <c r="P448" i="2"/>
  <c r="O448" i="2"/>
  <c r="P444" i="2"/>
  <c r="P441" i="2"/>
  <c r="O441" i="2"/>
  <c r="P440" i="2"/>
  <c r="O440" i="2"/>
  <c r="P437" i="2"/>
  <c r="O437" i="2"/>
  <c r="P436" i="2"/>
  <c r="O436" i="2"/>
  <c r="P432" i="2"/>
  <c r="P429" i="2"/>
  <c r="O429" i="2"/>
  <c r="P428" i="2"/>
  <c r="O428" i="2"/>
  <c r="P425" i="2"/>
  <c r="O425" i="2"/>
  <c r="P424" i="2"/>
  <c r="O424" i="2"/>
  <c r="P420" i="2"/>
  <c r="O417" i="2"/>
  <c r="P416" i="2"/>
  <c r="O416" i="2"/>
  <c r="P413" i="2"/>
  <c r="O413" i="2"/>
  <c r="P412" i="2"/>
  <c r="P409" i="2"/>
  <c r="P408" i="2"/>
  <c r="O405" i="2"/>
  <c r="P404" i="2"/>
  <c r="O404" i="2"/>
  <c r="P400" i="2"/>
  <c r="O396" i="2"/>
  <c r="P387" i="2"/>
  <c r="O387" i="2"/>
  <c r="P386" i="2"/>
  <c r="O386" i="2"/>
  <c r="O380" i="2"/>
  <c r="P378" i="2"/>
  <c r="O378" i="2"/>
  <c r="P377" i="2"/>
  <c r="O377" i="2"/>
  <c r="P374" i="2"/>
  <c r="O374" i="2"/>
  <c r="P373" i="2"/>
  <c r="O373" i="2"/>
  <c r="O372" i="2"/>
  <c r="O371" i="2"/>
  <c r="O369" i="2"/>
  <c r="P368" i="2"/>
  <c r="O368" i="2"/>
  <c r="P367" i="2"/>
  <c r="O365" i="2"/>
  <c r="P364" i="2"/>
  <c r="O364" i="2"/>
  <c r="O363" i="2"/>
  <c r="O361" i="2"/>
  <c r="P360" i="2"/>
  <c r="P351" i="2"/>
  <c r="O350" i="2"/>
  <c r="P347" i="2"/>
  <c r="O347" i="2"/>
  <c r="O346" i="2"/>
  <c r="O344" i="2"/>
  <c r="O342" i="2"/>
  <c r="P338" i="2"/>
  <c r="P337" i="2"/>
  <c r="O337" i="2"/>
  <c r="O336" i="2"/>
  <c r="P331" i="2"/>
  <c r="O331" i="2"/>
  <c r="P330" i="2"/>
  <c r="O330" i="2"/>
  <c r="P323" i="2"/>
  <c r="O323" i="2"/>
  <c r="P322" i="2"/>
  <c r="P319" i="2"/>
  <c r="P315" i="2"/>
  <c r="P314" i="2"/>
  <c r="P311" i="2"/>
  <c r="P307" i="2"/>
  <c r="O307" i="2"/>
  <c r="P306" i="2"/>
  <c r="O306" i="2"/>
  <c r="P304" i="2"/>
  <c r="P303" i="2"/>
  <c r="P300" i="2"/>
  <c r="P297" i="2"/>
  <c r="O296" i="2"/>
  <c r="P296" i="2"/>
  <c r="P295" i="2"/>
  <c r="O292" i="2"/>
  <c r="P292" i="2"/>
  <c r="P289" i="2"/>
  <c r="P285" i="2"/>
  <c r="O285" i="2"/>
  <c r="O284" i="2"/>
  <c r="P283" i="2"/>
  <c r="P282" i="2"/>
  <c r="O278" i="2"/>
  <c r="P276" i="2"/>
  <c r="O276" i="2"/>
  <c r="P275" i="2"/>
  <c r="O275" i="2"/>
  <c r="O274" i="2"/>
  <c r="P273" i="2"/>
  <c r="P272" i="2"/>
  <c r="N268" i="2"/>
  <c r="L267" i="2"/>
  <c r="P266" i="2"/>
  <c r="O266" i="2"/>
  <c r="O265" i="2"/>
  <c r="P263" i="2"/>
  <c r="O261" i="2"/>
  <c r="P258" i="2"/>
  <c r="M257" i="2"/>
  <c r="O255" i="2"/>
  <c r="P254" i="2"/>
  <c r="P253" i="2"/>
  <c r="O253" i="2"/>
  <c r="O249" i="2"/>
  <c r="O248" i="2"/>
  <c r="N241" i="2"/>
  <c r="P243" i="2"/>
  <c r="P238" i="2"/>
  <c r="M231" i="2"/>
  <c r="O237" i="2"/>
  <c r="O236" i="2"/>
  <c r="P235" i="2"/>
  <c r="O234" i="2"/>
  <c r="P233" i="2"/>
  <c r="N224" i="2"/>
  <c r="P222" i="2"/>
  <c r="O218" i="2"/>
  <c r="P218" i="2"/>
  <c r="P217" i="2"/>
  <c r="O210" i="2"/>
  <c r="P210" i="2"/>
  <c r="O209" i="2"/>
  <c r="P206" i="2"/>
  <c r="P205" i="2"/>
  <c r="O202" i="2"/>
  <c r="P202" i="2"/>
  <c r="P198" i="2"/>
  <c r="O197" i="2"/>
  <c r="O194" i="2"/>
  <c r="P190" i="2"/>
  <c r="O186" i="2"/>
  <c r="P186" i="2"/>
  <c r="P185" i="2"/>
  <c r="O184" i="2"/>
  <c r="P184" i="2"/>
  <c r="P183" i="2"/>
  <c r="O182" i="2"/>
  <c r="P181" i="2"/>
  <c r="O180" i="2"/>
  <c r="P180" i="2"/>
  <c r="P179" i="2"/>
  <c r="O178" i="2"/>
  <c r="O176" i="2"/>
  <c r="P175" i="2"/>
  <c r="O174" i="2"/>
  <c r="M172" i="2"/>
  <c r="P173" i="2"/>
  <c r="O171" i="2"/>
  <c r="L168" i="2"/>
  <c r="O170" i="2"/>
  <c r="O167" i="2"/>
  <c r="P166" i="2"/>
  <c r="L163" i="2"/>
  <c r="M163" i="2"/>
  <c r="N163" i="2"/>
  <c r="P162" i="2"/>
  <c r="M161" i="2"/>
  <c r="L161" i="2"/>
  <c r="P160" i="2"/>
  <c r="P159" i="2"/>
  <c r="L158" i="2"/>
  <c r="P157" i="2"/>
  <c r="P156" i="2"/>
  <c r="P154" i="2"/>
  <c r="L153" i="2"/>
  <c r="O152" i="2"/>
  <c r="P150" i="2"/>
  <c r="O147" i="2"/>
  <c r="P147" i="2"/>
  <c r="O145" i="2"/>
  <c r="N144" i="2"/>
  <c r="L144" i="2"/>
  <c r="O143" i="2"/>
  <c r="O140" i="2"/>
  <c r="P137" i="2"/>
  <c r="P136" i="2"/>
  <c r="N134" i="2"/>
  <c r="L134" i="2"/>
  <c r="M131" i="2"/>
  <c r="P130" i="2"/>
  <c r="O129" i="2"/>
  <c r="N128" i="2"/>
  <c r="L128" i="2"/>
  <c r="M125" i="2"/>
  <c r="P124" i="2"/>
  <c r="M123" i="2"/>
  <c r="L123" i="2"/>
  <c r="O122" i="2"/>
  <c r="O120" i="2"/>
  <c r="P119" i="2"/>
  <c r="L118" i="2"/>
  <c r="O117" i="2"/>
  <c r="P116" i="2"/>
  <c r="L115" i="2"/>
  <c r="L112" i="2"/>
  <c r="M112" i="2"/>
  <c r="M109" i="2"/>
  <c r="L109" i="2"/>
  <c r="P108" i="2"/>
  <c r="P106" i="2"/>
  <c r="O103" i="2"/>
  <c r="P103" i="2"/>
  <c r="P95" i="2"/>
  <c r="P94" i="2"/>
  <c r="O94" i="2"/>
  <c r="L93" i="2"/>
  <c r="M93" i="2"/>
  <c r="O90" i="2"/>
  <c r="P89" i="2"/>
  <c r="O87" i="2"/>
  <c r="P85" i="2"/>
  <c r="O85" i="2"/>
  <c r="P84" i="2"/>
  <c r="O84" i="2"/>
  <c r="O83" i="2"/>
  <c r="P82" i="2"/>
  <c r="P81" i="2"/>
  <c r="P79" i="2"/>
  <c r="P78" i="2"/>
  <c r="P77" i="2"/>
  <c r="L73" i="2"/>
  <c r="N73" i="2"/>
  <c r="M73" i="2"/>
  <c r="O72" i="2"/>
  <c r="P72" i="2"/>
  <c r="L69" i="2"/>
  <c r="L65" i="2" s="1"/>
  <c r="M65" i="2"/>
  <c r="P61" i="2"/>
  <c r="O61" i="2"/>
  <c r="O60" i="2"/>
  <c r="P59" i="2"/>
  <c r="N56" i="2"/>
  <c r="N57" i="2"/>
  <c r="L56" i="2"/>
  <c r="N55" i="2"/>
  <c r="P54" i="2"/>
  <c r="P53" i="2"/>
  <c r="O50" i="2"/>
  <c r="O48" i="2"/>
  <c r="P48" i="2"/>
  <c r="P46" i="2"/>
  <c r="O44" i="2"/>
  <c r="O42" i="2"/>
  <c r="O40" i="2"/>
  <c r="P40" i="2"/>
  <c r="P38" i="2"/>
  <c r="N31" i="2"/>
  <c r="L32" i="2"/>
  <c r="M32" i="2"/>
  <c r="M31" i="2"/>
  <c r="P30" i="2"/>
  <c r="O28" i="2"/>
  <c r="O26" i="2"/>
  <c r="O24" i="2"/>
  <c r="M23" i="2"/>
  <c r="L22" i="2"/>
  <c r="P21" i="2"/>
  <c r="O20" i="2"/>
  <c r="P19" i="2"/>
  <c r="O18" i="2"/>
  <c r="P464" i="2" l="1"/>
  <c r="P354" i="2"/>
  <c r="O637" i="2"/>
  <c r="P701" i="2"/>
  <c r="P346" i="2"/>
  <c r="P647" i="2"/>
  <c r="O647" i="2"/>
  <c r="P697" i="2"/>
  <c r="O697" i="2"/>
  <c r="O784" i="2"/>
  <c r="P648" i="2"/>
  <c r="O678" i="2"/>
  <c r="P682" i="2"/>
  <c r="P698" i="2"/>
  <c r="O698" i="2"/>
  <c r="O705" i="2"/>
  <c r="O720" i="2"/>
  <c r="O737" i="2"/>
  <c r="P740" i="2"/>
  <c r="P765" i="2"/>
  <c r="O69" i="2"/>
  <c r="O65" i="2" s="1"/>
  <c r="O632" i="2"/>
  <c r="P642" i="2"/>
  <c r="P687" i="2"/>
  <c r="P711" i="2"/>
  <c r="O748" i="2"/>
  <c r="O753" i="2"/>
  <c r="O769" i="2"/>
  <c r="O639" i="2"/>
  <c r="P702" i="2"/>
  <c r="P708" i="2"/>
  <c r="O722" i="2"/>
  <c r="O772" i="2"/>
  <c r="P639" i="2"/>
  <c r="P641" i="2"/>
  <c r="O665" i="2"/>
  <c r="O673" i="2"/>
  <c r="O702" i="2"/>
  <c r="P722" i="2"/>
  <c r="O782" i="2"/>
  <c r="O127" i="2"/>
  <c r="N125" i="2"/>
  <c r="P125" i="2" s="1"/>
  <c r="O16" i="2"/>
  <c r="P16" i="2"/>
  <c r="O133" i="2"/>
  <c r="N131" i="2"/>
  <c r="P131" i="2" s="1"/>
  <c r="M153" i="2"/>
  <c r="O41" i="2"/>
  <c r="P41" i="2"/>
  <c r="O49" i="2"/>
  <c r="P49" i="2"/>
  <c r="O53" i="2"/>
  <c r="M55" i="2"/>
  <c r="P55" i="2" s="1"/>
  <c r="N80" i="2"/>
  <c r="L80" i="2"/>
  <c r="P92" i="2"/>
  <c r="O92" i="2"/>
  <c r="O138" i="2"/>
  <c r="P138" i="2"/>
  <c r="O155" i="2"/>
  <c r="L35" i="2"/>
  <c r="L34" i="2"/>
  <c r="N35" i="2"/>
  <c r="O36" i="2"/>
  <c r="O105" i="2"/>
  <c r="N104" i="2"/>
  <c r="P105" i="2"/>
  <c r="P149" i="2"/>
  <c r="O157" i="2"/>
  <c r="O25" i="2"/>
  <c r="P25" i="2"/>
  <c r="N23" i="2"/>
  <c r="P23" i="2" s="1"/>
  <c r="O151" i="2"/>
  <c r="P151" i="2"/>
  <c r="P163" i="2"/>
  <c r="P577" i="2"/>
  <c r="O577" i="2"/>
  <c r="P760" i="2"/>
  <c r="O760" i="2"/>
  <c r="L57" i="2"/>
  <c r="P98" i="2"/>
  <c r="O141" i="2"/>
  <c r="O146" i="2"/>
  <c r="O144" i="2" s="1"/>
  <c r="P164" i="2"/>
  <c r="O189" i="2"/>
  <c r="P197" i="2"/>
  <c r="O201" i="2"/>
  <c r="P209" i="2"/>
  <c r="O221" i="2"/>
  <c r="M229" i="2"/>
  <c r="O233" i="2"/>
  <c r="O263" i="2"/>
  <c r="P294" i="2"/>
  <c r="P302" i="2"/>
  <c r="O322" i="2"/>
  <c r="O360" i="2"/>
  <c r="P376" i="2"/>
  <c r="O412" i="2"/>
  <c r="O459" i="2"/>
  <c r="O483" i="2"/>
  <c r="P507" i="2"/>
  <c r="O523" i="2"/>
  <c r="O549" i="2"/>
  <c r="P587" i="2"/>
  <c r="P636" i="2"/>
  <c r="O636" i="2"/>
  <c r="L675" i="2"/>
  <c r="O713" i="2"/>
  <c r="N17" i="2"/>
  <c r="N13" i="2" s="1"/>
  <c r="L23" i="2"/>
  <c r="P31" i="2"/>
  <c r="P42" i="2"/>
  <c r="M57" i="2"/>
  <c r="P57" i="2" s="1"/>
  <c r="P91" i="2"/>
  <c r="O121" i="2"/>
  <c r="P126" i="2"/>
  <c r="L131" i="2"/>
  <c r="N168" i="2"/>
  <c r="P189" i="2"/>
  <c r="P201" i="2"/>
  <c r="O213" i="2"/>
  <c r="P221" i="2"/>
  <c r="L231" i="2"/>
  <c r="P248" i="2"/>
  <c r="O258" i="2"/>
  <c r="O272" i="2"/>
  <c r="O282" i="2"/>
  <c r="O294" i="2"/>
  <c r="O299" i="2"/>
  <c r="O302" i="2"/>
  <c r="M305" i="2"/>
  <c r="M287" i="2" s="1"/>
  <c r="M10" i="2" s="1"/>
  <c r="O314" i="2"/>
  <c r="P341" i="2"/>
  <c r="P342" i="2"/>
  <c r="O351" i="2"/>
  <c r="P359" i="2"/>
  <c r="O376" i="2"/>
  <c r="O400" i="2"/>
  <c r="O408" i="2"/>
  <c r="O420" i="2"/>
  <c r="O432" i="2"/>
  <c r="O444" i="2"/>
  <c r="O452" i="2"/>
  <c r="P465" i="2"/>
  <c r="P466" i="2"/>
  <c r="P476" i="2"/>
  <c r="N475" i="2"/>
  <c r="P475" i="2" s="1"/>
  <c r="O484" i="2"/>
  <c r="O495" i="2"/>
  <c r="O503" i="2"/>
  <c r="P503" i="2"/>
  <c r="O518" i="2"/>
  <c r="P523" i="2"/>
  <c r="O526" i="2"/>
  <c r="O534" i="2"/>
  <c r="P539" i="2"/>
  <c r="P545" i="2"/>
  <c r="O545" i="2"/>
  <c r="P554" i="2"/>
  <c r="P567" i="2"/>
  <c r="P581" i="2"/>
  <c r="O585" i="2"/>
  <c r="O590" i="2"/>
  <c r="O598" i="2"/>
  <c r="N611" i="2"/>
  <c r="P630" i="2"/>
  <c r="O630" i="2"/>
  <c r="P637" i="2"/>
  <c r="O670" i="2"/>
  <c r="P670" i="2"/>
  <c r="N614" i="2"/>
  <c r="O19" i="2"/>
  <c r="P39" i="2"/>
  <c r="P47" i="2"/>
  <c r="P70" i="2"/>
  <c r="P73" i="2"/>
  <c r="P102" i="2"/>
  <c r="O130" i="2"/>
  <c r="O128" i="2" s="1"/>
  <c r="O136" i="2"/>
  <c r="P170" i="2"/>
  <c r="O228" i="2"/>
  <c r="L242" i="2"/>
  <c r="P363" i="2"/>
  <c r="O367" i="2"/>
  <c r="L395" i="2"/>
  <c r="O488" i="2"/>
  <c r="P492" i="2"/>
  <c r="O502" i="2"/>
  <c r="P510" i="2"/>
  <c r="O510" i="2"/>
  <c r="P529" i="2"/>
  <c r="O529" i="2"/>
  <c r="P551" i="2"/>
  <c r="P565" i="2"/>
  <c r="O569" i="2"/>
  <c r="P593" i="2"/>
  <c r="O593" i="2"/>
  <c r="M17" i="2"/>
  <c r="P26" i="2"/>
  <c r="O29" i="2"/>
  <c r="O37" i="2"/>
  <c r="O45" i="2"/>
  <c r="O58" i="2"/>
  <c r="O56" i="2" s="1"/>
  <c r="P71" i="2"/>
  <c r="O74" i="2"/>
  <c r="O73" i="2" s="1"/>
  <c r="O77" i="2"/>
  <c r="L75" i="2"/>
  <c r="O81" i="2"/>
  <c r="L88" i="2"/>
  <c r="L96" i="2"/>
  <c r="O99" i="2"/>
  <c r="L104" i="2"/>
  <c r="P114" i="2"/>
  <c r="L125" i="2"/>
  <c r="M128" i="2"/>
  <c r="P128" i="2" s="1"/>
  <c r="N139" i="2"/>
  <c r="P142" i="2"/>
  <c r="M144" i="2"/>
  <c r="P144" i="2" s="1"/>
  <c r="P146" i="2"/>
  <c r="O165" i="2"/>
  <c r="O193" i="2"/>
  <c r="L229" i="2"/>
  <c r="O238" i="2"/>
  <c r="M256" i="2"/>
  <c r="L17" i="2"/>
  <c r="L13" i="2" s="1"/>
  <c r="P20" i="2"/>
  <c r="P27" i="2"/>
  <c r="P28" i="2"/>
  <c r="P29" i="2"/>
  <c r="O30" i="2"/>
  <c r="M35" i="2"/>
  <c r="P37" i="2"/>
  <c r="O38" i="2"/>
  <c r="P43" i="2"/>
  <c r="P44" i="2"/>
  <c r="P45" i="2"/>
  <c r="O46" i="2"/>
  <c r="P51" i="2"/>
  <c r="O54" i="2"/>
  <c r="O59" i="2"/>
  <c r="O57" i="2" s="1"/>
  <c r="P74" i="2"/>
  <c r="O76" i="2"/>
  <c r="O78" i="2"/>
  <c r="P86" i="2"/>
  <c r="O91" i="2"/>
  <c r="M96" i="2"/>
  <c r="P99" i="2"/>
  <c r="P100" i="2"/>
  <c r="L101" i="2"/>
  <c r="O107" i="2"/>
  <c r="P111" i="2"/>
  <c r="M118" i="2"/>
  <c r="P121" i="2"/>
  <c r="P122" i="2"/>
  <c r="O126" i="2"/>
  <c r="P132" i="2"/>
  <c r="M134" i="2"/>
  <c r="P134" i="2" s="1"/>
  <c r="L139" i="2"/>
  <c r="O142" i="2"/>
  <c r="L148" i="2"/>
  <c r="O156" i="2"/>
  <c r="O175" i="2"/>
  <c r="O177" i="2"/>
  <c r="O179" i="2"/>
  <c r="O181" i="2"/>
  <c r="O183" i="2"/>
  <c r="O185" i="2"/>
  <c r="P193" i="2"/>
  <c r="P194" i="2"/>
  <c r="O205" i="2"/>
  <c r="P213" i="2"/>
  <c r="P214" i="2"/>
  <c r="O217" i="2"/>
  <c r="P239" i="2"/>
  <c r="O259" i="2"/>
  <c r="L268" i="2"/>
  <c r="M269" i="2"/>
  <c r="L279" i="2"/>
  <c r="O295" i="2"/>
  <c r="O297" i="2"/>
  <c r="O303" i="2"/>
  <c r="O315" i="2"/>
  <c r="P327" i="2"/>
  <c r="O341" i="2"/>
  <c r="P350" i="2"/>
  <c r="O357" i="2"/>
  <c r="O359" i="2"/>
  <c r="P371" i="2"/>
  <c r="O401" i="2"/>
  <c r="O409" i="2"/>
  <c r="O421" i="2"/>
  <c r="O433" i="2"/>
  <c r="O445" i="2"/>
  <c r="O453" i="2"/>
  <c r="O456" i="2"/>
  <c r="N458" i="2"/>
  <c r="O465" i="2"/>
  <c r="O464" i="2" s="1"/>
  <c r="O473" i="2"/>
  <c r="O476" i="2"/>
  <c r="O475" i="2" s="1"/>
  <c r="P484" i="2"/>
  <c r="O485" i="2"/>
  <c r="O491" i="2"/>
  <c r="O496" i="2"/>
  <c r="P508" i="2"/>
  <c r="P511" i="2"/>
  <c r="O512" i="2"/>
  <c r="O514" i="2"/>
  <c r="O519" i="2"/>
  <c r="P519" i="2"/>
  <c r="P533" i="2"/>
  <c r="O535" i="2"/>
  <c r="O537" i="2"/>
  <c r="O542" i="2"/>
  <c r="P555" i="2"/>
  <c r="P561" i="2"/>
  <c r="O561" i="2"/>
  <c r="P570" i="2"/>
  <c r="O571" i="2"/>
  <c r="O581" i="2"/>
  <c r="P583" i="2"/>
  <c r="P597" i="2"/>
  <c r="O599" i="2"/>
  <c r="O601" i="2"/>
  <c r="O609" i="2"/>
  <c r="O612" i="2"/>
  <c r="L458" i="2"/>
  <c r="P467" i="2"/>
  <c r="L481" i="2"/>
  <c r="O499" i="2"/>
  <c r="O504" i="2"/>
  <c r="O515" i="2"/>
  <c r="O520" i="2"/>
  <c r="P531" i="2"/>
  <c r="P541" i="2"/>
  <c r="O543" i="2"/>
  <c r="P547" i="2"/>
  <c r="P557" i="2"/>
  <c r="O559" i="2"/>
  <c r="P563" i="2"/>
  <c r="P573" i="2"/>
  <c r="O575" i="2"/>
  <c r="P579" i="2"/>
  <c r="P589" i="2"/>
  <c r="O591" i="2"/>
  <c r="P595" i="2"/>
  <c r="L611" i="2"/>
  <c r="O685" i="2"/>
  <c r="P685" i="2"/>
  <c r="O747" i="2"/>
  <c r="P747" i="2"/>
  <c r="O775" i="2"/>
  <c r="P775" i="2"/>
  <c r="O644" i="2"/>
  <c r="P644" i="2"/>
  <c r="O650" i="2"/>
  <c r="P650" i="2"/>
  <c r="O646" i="2"/>
  <c r="O664" i="2"/>
  <c r="P676" i="2"/>
  <c r="P710" i="2"/>
  <c r="O710" i="2"/>
  <c r="O727" i="2"/>
  <c r="P727" i="2"/>
  <c r="P733" i="2"/>
  <c r="O733" i="2"/>
  <c r="P770" i="2"/>
  <c r="O774" i="2"/>
  <c r="O654" i="2"/>
  <c r="P664" i="2"/>
  <c r="P671" i="2"/>
  <c r="O689" i="2"/>
  <c r="P689" i="2"/>
  <c r="P753" i="2"/>
  <c r="O759" i="2"/>
  <c r="O770" i="2"/>
  <c r="P774" i="2"/>
  <c r="O780" i="2"/>
  <c r="P780" i="2"/>
  <c r="P638" i="2"/>
  <c r="O641" i="2"/>
  <c r="O655" i="2"/>
  <c r="P655" i="2"/>
  <c r="P681" i="2"/>
  <c r="O681" i="2"/>
  <c r="P745" i="2"/>
  <c r="O751" i="2"/>
  <c r="P782" i="2"/>
  <c r="N787" i="2"/>
  <c r="P628" i="2"/>
  <c r="P704" i="2"/>
  <c r="O706" i="2"/>
  <c r="O715" i="2"/>
  <c r="O728" i="2"/>
  <c r="P739" i="2"/>
  <c r="P743" i="2"/>
  <c r="O765" i="2"/>
  <c r="P772" i="2"/>
  <c r="O777" i="2"/>
  <c r="P777" i="2"/>
  <c r="O788" i="2"/>
  <c r="O787" i="2" s="1"/>
  <c r="P632" i="2"/>
  <c r="O682" i="2"/>
  <c r="O687" i="2"/>
  <c r="P703" i="2"/>
  <c r="P707" i="2"/>
  <c r="L723" i="2"/>
  <c r="P736" i="2"/>
  <c r="P738" i="2"/>
  <c r="M742" i="2"/>
  <c r="P769" i="2"/>
  <c r="P778" i="2"/>
  <c r="P784" i="2"/>
  <c r="P52" i="2"/>
  <c r="O110" i="2"/>
  <c r="N109" i="2"/>
  <c r="P109" i="2" s="1"/>
  <c r="O113" i="2"/>
  <c r="N112" i="2"/>
  <c r="P112" i="2" s="1"/>
  <c r="M168" i="2"/>
  <c r="P169" i="2"/>
  <c r="P192" i="2"/>
  <c r="O192" i="2"/>
  <c r="P200" i="2"/>
  <c r="O200" i="2"/>
  <c r="P208" i="2"/>
  <c r="O208" i="2"/>
  <c r="P216" i="2"/>
  <c r="O216" i="2"/>
  <c r="O226" i="2"/>
  <c r="P226" i="2"/>
  <c r="L241" i="2"/>
  <c r="L240" i="2"/>
  <c r="O250" i="2"/>
  <c r="P250" i="2"/>
  <c r="O260" i="2"/>
  <c r="P260" i="2"/>
  <c r="N257" i="2"/>
  <c r="P257" i="2" s="1"/>
  <c r="O277" i="2"/>
  <c r="O269" i="2" s="1"/>
  <c r="P277" i="2"/>
  <c r="P288" i="2"/>
  <c r="O301" i="2"/>
  <c r="P301" i="2"/>
  <c r="O320" i="2"/>
  <c r="P320" i="2"/>
  <c r="P325" i="2"/>
  <c r="O325" i="2"/>
  <c r="P329" i="2"/>
  <c r="O329" i="2"/>
  <c r="P366" i="2"/>
  <c r="O366" i="2"/>
  <c r="O397" i="2"/>
  <c r="M395" i="2"/>
  <c r="P399" i="2"/>
  <c r="O399" i="2"/>
  <c r="N395" i="2"/>
  <c r="P423" i="2"/>
  <c r="O423" i="2"/>
  <c r="O460" i="2"/>
  <c r="M458" i="2"/>
  <c r="O480" i="2"/>
  <c r="P18" i="2"/>
  <c r="O21" i="2"/>
  <c r="M22" i="2"/>
  <c r="P24" i="2"/>
  <c r="O27" i="2"/>
  <c r="L31" i="2"/>
  <c r="N32" i="2"/>
  <c r="P32" i="2" s="1"/>
  <c r="O33" i="2"/>
  <c r="M34" i="2"/>
  <c r="P36" i="2"/>
  <c r="O39" i="2"/>
  <c r="O43" i="2"/>
  <c r="O47" i="2"/>
  <c r="O51" i="2"/>
  <c r="O52" i="2"/>
  <c r="M56" i="2"/>
  <c r="P56" i="2" s="1"/>
  <c r="P58" i="2"/>
  <c r="P60" i="2"/>
  <c r="P69" i="2"/>
  <c r="O71" i="2"/>
  <c r="P76" i="2"/>
  <c r="O79" i="2"/>
  <c r="P83" i="2"/>
  <c r="O86" i="2"/>
  <c r="O89" i="2"/>
  <c r="N88" i="2"/>
  <c r="N93" i="2"/>
  <c r="P93" i="2" s="1"/>
  <c r="O95" i="2"/>
  <c r="O93" i="2" s="1"/>
  <c r="O98" i="2"/>
  <c r="M101" i="2"/>
  <c r="O102" i="2"/>
  <c r="O101" i="2" s="1"/>
  <c r="P107" i="2"/>
  <c r="P110" i="2"/>
  <c r="P113" i="2"/>
  <c r="M115" i="2"/>
  <c r="P117" i="2"/>
  <c r="O119" i="2"/>
  <c r="N118" i="2"/>
  <c r="P133" i="2"/>
  <c r="P135" i="2"/>
  <c r="M148" i="2"/>
  <c r="P152" i="2"/>
  <c r="O154" i="2"/>
  <c r="N153" i="2"/>
  <c r="M158" i="2"/>
  <c r="O162" i="2"/>
  <c r="O161" i="2" s="1"/>
  <c r="N161" i="2"/>
  <c r="P161" i="2" s="1"/>
  <c r="P165" i="2"/>
  <c r="P167" i="2"/>
  <c r="P171" i="2"/>
  <c r="O173" i="2"/>
  <c r="N172" i="2"/>
  <c r="O187" i="2"/>
  <c r="P187" i="2"/>
  <c r="O195" i="2"/>
  <c r="P195" i="2"/>
  <c r="O203" i="2"/>
  <c r="P203" i="2"/>
  <c r="O211" i="2"/>
  <c r="P211" i="2"/>
  <c r="O219" i="2"/>
  <c r="P219" i="2"/>
  <c r="M224" i="2"/>
  <c r="P224" i="2" s="1"/>
  <c r="P225" i="2"/>
  <c r="P227" i="2"/>
  <c r="O227" i="2"/>
  <c r="P232" i="2"/>
  <c r="O232" i="2"/>
  <c r="N230" i="2"/>
  <c r="N229" i="2"/>
  <c r="P245" i="2"/>
  <c r="O247" i="2"/>
  <c r="N269" i="2"/>
  <c r="P299" i="2"/>
  <c r="O312" i="2"/>
  <c r="P312" i="2"/>
  <c r="P317" i="2"/>
  <c r="O317" i="2"/>
  <c r="P321" i="2"/>
  <c r="O321" i="2"/>
  <c r="O326" i="2"/>
  <c r="P326" i="2"/>
  <c r="P349" i="2"/>
  <c r="O349" i="2"/>
  <c r="P407" i="2"/>
  <c r="O407" i="2"/>
  <c r="P447" i="2"/>
  <c r="O447" i="2"/>
  <c r="M602" i="2"/>
  <c r="M618" i="2"/>
  <c r="L618" i="2"/>
  <c r="L479" i="2" s="1"/>
  <c r="L391" i="2" s="1"/>
  <c r="N22" i="2"/>
  <c r="P33" i="2"/>
  <c r="N34" i="2"/>
  <c r="L55" i="2"/>
  <c r="N65" i="2"/>
  <c r="P65" i="2" s="1"/>
  <c r="M75" i="2"/>
  <c r="M88" i="2"/>
  <c r="O97" i="2"/>
  <c r="N96" i="2"/>
  <c r="O100" i="2"/>
  <c r="N101" i="2"/>
  <c r="P101" i="2" s="1"/>
  <c r="O106" i="2"/>
  <c r="O135" i="2"/>
  <c r="O137" i="2"/>
  <c r="O150" i="2"/>
  <c r="O160" i="2"/>
  <c r="O169" i="2"/>
  <c r="O168" i="2" s="1"/>
  <c r="P188" i="2"/>
  <c r="O188" i="2"/>
  <c r="O190" i="2"/>
  <c r="P196" i="2"/>
  <c r="O196" i="2"/>
  <c r="O198" i="2"/>
  <c r="P204" i="2"/>
  <c r="O204" i="2"/>
  <c r="O206" i="2"/>
  <c r="P212" i="2"/>
  <c r="O212" i="2"/>
  <c r="O214" i="2"/>
  <c r="P220" i="2"/>
  <c r="O220" i="2"/>
  <c r="O222" i="2"/>
  <c r="L224" i="2"/>
  <c r="L230" i="2"/>
  <c r="P234" i="2"/>
  <c r="P252" i="2"/>
  <c r="N242" i="2"/>
  <c r="O252" i="2"/>
  <c r="P262" i="2"/>
  <c r="O262" i="2"/>
  <c r="M280" i="2"/>
  <c r="M279" i="2"/>
  <c r="O288" i="2"/>
  <c r="O291" i="2"/>
  <c r="O293" i="2"/>
  <c r="P293" i="2"/>
  <c r="O304" i="2"/>
  <c r="P309" i="2"/>
  <c r="O309" i="2"/>
  <c r="P313" i="2"/>
  <c r="O313" i="2"/>
  <c r="O318" i="2"/>
  <c r="P318" i="2"/>
  <c r="L334" i="2"/>
  <c r="P339" i="2"/>
  <c r="O339" i="2"/>
  <c r="P358" i="2"/>
  <c r="N353" i="2"/>
  <c r="O358" i="2"/>
  <c r="N352" i="2"/>
  <c r="P385" i="2"/>
  <c r="O385" i="2"/>
  <c r="P397" i="2"/>
  <c r="P421" i="2"/>
  <c r="P431" i="2"/>
  <c r="O431" i="2"/>
  <c r="P455" i="2"/>
  <c r="O455" i="2"/>
  <c r="P460" i="2"/>
  <c r="L602" i="2"/>
  <c r="P610" i="2"/>
  <c r="O70" i="2"/>
  <c r="N75" i="2"/>
  <c r="M80" i="2"/>
  <c r="O82" i="2"/>
  <c r="P87" i="2"/>
  <c r="P90" i="2"/>
  <c r="P97" i="2"/>
  <c r="M104" i="2"/>
  <c r="O108" i="2"/>
  <c r="O111" i="2"/>
  <c r="O114" i="2"/>
  <c r="O116" i="2"/>
  <c r="O115" i="2" s="1"/>
  <c r="N115" i="2"/>
  <c r="P120" i="2"/>
  <c r="O124" i="2"/>
  <c r="O123" i="2" s="1"/>
  <c r="N123" i="2"/>
  <c r="P123" i="2" s="1"/>
  <c r="P127" i="2"/>
  <c r="P129" i="2"/>
  <c r="O132" i="2"/>
  <c r="M139" i="2"/>
  <c r="P140" i="2"/>
  <c r="P141" i="2"/>
  <c r="P143" i="2"/>
  <c r="P145" i="2"/>
  <c r="O149" i="2"/>
  <c r="N148" i="2"/>
  <c r="P155" i="2"/>
  <c r="O159" i="2"/>
  <c r="N158" i="2"/>
  <c r="O164" i="2"/>
  <c r="O166" i="2"/>
  <c r="L172" i="2"/>
  <c r="P174" i="2"/>
  <c r="P182" i="2"/>
  <c r="O191" i="2"/>
  <c r="P191" i="2"/>
  <c r="O199" i="2"/>
  <c r="P199" i="2"/>
  <c r="O207" i="2"/>
  <c r="P207" i="2"/>
  <c r="O215" i="2"/>
  <c r="P215" i="2"/>
  <c r="O223" i="2"/>
  <c r="P223" i="2"/>
  <c r="O225" i="2"/>
  <c r="P228" i="2"/>
  <c r="P264" i="2"/>
  <c r="P271" i="2"/>
  <c r="O271" i="2"/>
  <c r="N267" i="2"/>
  <c r="N279" i="2"/>
  <c r="P281" i="2"/>
  <c r="N280" i="2"/>
  <c r="O281" i="2"/>
  <c r="P291" i="2"/>
  <c r="O300" i="2"/>
  <c r="N305" i="2"/>
  <c r="O310" i="2"/>
  <c r="P310" i="2"/>
  <c r="O328" i="2"/>
  <c r="P328" i="2"/>
  <c r="P333" i="2"/>
  <c r="O333" i="2"/>
  <c r="O348" i="2"/>
  <c r="P348" i="2"/>
  <c r="P405" i="2"/>
  <c r="P415" i="2"/>
  <c r="O415" i="2"/>
  <c r="P439" i="2"/>
  <c r="O439" i="2"/>
  <c r="P445" i="2"/>
  <c r="O471" i="2"/>
  <c r="O470" i="2" s="1"/>
  <c r="M470" i="2"/>
  <c r="P470" i="2" s="1"/>
  <c r="P604" i="2"/>
  <c r="O604" i="2"/>
  <c r="P620" i="2"/>
  <c r="O620" i="2"/>
  <c r="O631" i="2"/>
  <c r="P631" i="2"/>
  <c r="P634" i="2"/>
  <c r="O634" i="2"/>
  <c r="O640" i="2"/>
  <c r="P649" i="2"/>
  <c r="O649" i="2"/>
  <c r="M230" i="2"/>
  <c r="O235" i="2"/>
  <c r="P237" i="2"/>
  <c r="N231" i="2"/>
  <c r="P231" i="2" s="1"/>
  <c r="O244" i="2"/>
  <c r="P244" i="2"/>
  <c r="N240" i="2"/>
  <c r="M242" i="2"/>
  <c r="L257" i="2"/>
  <c r="L256" i="2"/>
  <c r="M268" i="2"/>
  <c r="P268" i="2" s="1"/>
  <c r="M267" i="2"/>
  <c r="O289" i="2"/>
  <c r="L305" i="2"/>
  <c r="L287" i="2" s="1"/>
  <c r="L10" i="2" s="1"/>
  <c r="O308" i="2"/>
  <c r="P308" i="2"/>
  <c r="O316" i="2"/>
  <c r="P316" i="2"/>
  <c r="O324" i="2"/>
  <c r="P324" i="2"/>
  <c r="O332" i="2"/>
  <c r="P332" i="2"/>
  <c r="O343" i="2"/>
  <c r="P343" i="2"/>
  <c r="L353" i="2"/>
  <c r="P362" i="2"/>
  <c r="O362" i="2"/>
  <c r="P375" i="2"/>
  <c r="O375" i="2"/>
  <c r="P403" i="2"/>
  <c r="O403" i="2"/>
  <c r="P419" i="2"/>
  <c r="O419" i="2"/>
  <c r="P435" i="2"/>
  <c r="O435" i="2"/>
  <c r="P451" i="2"/>
  <c r="O451" i="2"/>
  <c r="O463" i="2"/>
  <c r="O462" i="2" s="1"/>
  <c r="M462" i="2"/>
  <c r="P462" i="2" s="1"/>
  <c r="O482" i="2"/>
  <c r="N481" i="2"/>
  <c r="P481" i="2" s="1"/>
  <c r="P486" i="2"/>
  <c r="O486" i="2"/>
  <c r="P490" i="2"/>
  <c r="O490" i="2"/>
  <c r="P494" i="2"/>
  <c r="O494" i="2"/>
  <c r="P528" i="2"/>
  <c r="O528" i="2"/>
  <c r="N525" i="2"/>
  <c r="P532" i="2"/>
  <c r="O532" i="2"/>
  <c r="P536" i="2"/>
  <c r="O536" i="2"/>
  <c r="P540" i="2"/>
  <c r="O540" i="2"/>
  <c r="P544" i="2"/>
  <c r="O544" i="2"/>
  <c r="P548" i="2"/>
  <c r="O548" i="2"/>
  <c r="P552" i="2"/>
  <c r="O552" i="2"/>
  <c r="P556" i="2"/>
  <c r="O556" i="2"/>
  <c r="P560" i="2"/>
  <c r="O560" i="2"/>
  <c r="P564" i="2"/>
  <c r="O564" i="2"/>
  <c r="P568" i="2"/>
  <c r="O568" i="2"/>
  <c r="P572" i="2"/>
  <c r="O572" i="2"/>
  <c r="P576" i="2"/>
  <c r="O576" i="2"/>
  <c r="P580" i="2"/>
  <c r="O580" i="2"/>
  <c r="P584" i="2"/>
  <c r="O584" i="2"/>
  <c r="P588" i="2"/>
  <c r="O588" i="2"/>
  <c r="P592" i="2"/>
  <c r="O592" i="2"/>
  <c r="P596" i="2"/>
  <c r="O596" i="2"/>
  <c r="P600" i="2"/>
  <c r="O600" i="2"/>
  <c r="O608" i="2"/>
  <c r="P764" i="2"/>
  <c r="O764" i="2"/>
  <c r="O243" i="2"/>
  <c r="P246" i="2"/>
  <c r="O246" i="2"/>
  <c r="P249" i="2"/>
  <c r="O251" i="2"/>
  <c r="P255" i="2"/>
  <c r="P259" i="2"/>
  <c r="P265" i="2"/>
  <c r="O270" i="2"/>
  <c r="P274" i="2"/>
  <c r="L269" i="2"/>
  <c r="P284" i="2"/>
  <c r="P290" i="2"/>
  <c r="O290" i="2"/>
  <c r="P298" i="2"/>
  <c r="O298" i="2"/>
  <c r="O311" i="2"/>
  <c r="O319" i="2"/>
  <c r="O327" i="2"/>
  <c r="N334" i="2"/>
  <c r="P336" i="2"/>
  <c r="N335" i="2"/>
  <c r="P344" i="2"/>
  <c r="L352" i="2"/>
  <c r="P370" i="2"/>
  <c r="O370" i="2"/>
  <c r="P389" i="2"/>
  <c r="O389" i="2"/>
  <c r="P401" i="2"/>
  <c r="P411" i="2"/>
  <c r="O411" i="2"/>
  <c r="P417" i="2"/>
  <c r="P427" i="2"/>
  <c r="O427" i="2"/>
  <c r="P433" i="2"/>
  <c r="P443" i="2"/>
  <c r="O443" i="2"/>
  <c r="P449" i="2"/>
  <c r="P463" i="2"/>
  <c r="O474" i="2"/>
  <c r="M472" i="2"/>
  <c r="P472" i="2" s="1"/>
  <c r="P501" i="2"/>
  <c r="O501" i="2"/>
  <c r="N498" i="2"/>
  <c r="P505" i="2"/>
  <c r="O505" i="2"/>
  <c r="P509" i="2"/>
  <c r="O509" i="2"/>
  <c r="P513" i="2"/>
  <c r="O513" i="2"/>
  <c r="P517" i="2"/>
  <c r="O517" i="2"/>
  <c r="P521" i="2"/>
  <c r="O521" i="2"/>
  <c r="P606" i="2"/>
  <c r="O613" i="2"/>
  <c r="M611" i="2"/>
  <c r="P627" i="2"/>
  <c r="N626" i="2"/>
  <c r="O627" i="2"/>
  <c r="O734" i="2"/>
  <c r="P734" i="2"/>
  <c r="O746" i="2"/>
  <c r="P746" i="2"/>
  <c r="P469" i="2"/>
  <c r="O469" i="2"/>
  <c r="O468" i="2" s="1"/>
  <c r="N468" i="2"/>
  <c r="P468" i="2" s="1"/>
  <c r="P619" i="2"/>
  <c r="O619" i="2"/>
  <c r="N618" i="2"/>
  <c r="P635" i="2"/>
  <c r="O635" i="2"/>
  <c r="N730" i="2"/>
  <c r="O785" i="2"/>
  <c r="P785" i="2"/>
  <c r="P236" i="2"/>
  <c r="O239" i="2"/>
  <c r="P251" i="2"/>
  <c r="O254" i="2"/>
  <c r="N256" i="2"/>
  <c r="P261" i="2"/>
  <c r="O264" i="2"/>
  <c r="P270" i="2"/>
  <c r="O273" i="2"/>
  <c r="P278" i="2"/>
  <c r="L280" i="2"/>
  <c r="O283" i="2"/>
  <c r="L335" i="2"/>
  <c r="O338" i="2"/>
  <c r="P357" i="2"/>
  <c r="P361" i="2"/>
  <c r="P365" i="2"/>
  <c r="P369" i="2"/>
  <c r="P372" i="2"/>
  <c r="P380" i="2"/>
  <c r="P384" i="2"/>
  <c r="O384" i="2"/>
  <c r="P388" i="2"/>
  <c r="O388" i="2"/>
  <c r="P398" i="2"/>
  <c r="O398" i="2"/>
  <c r="P402" i="2"/>
  <c r="O402" i="2"/>
  <c r="P406" i="2"/>
  <c r="O406" i="2"/>
  <c r="P410" i="2"/>
  <c r="O410" i="2"/>
  <c r="P414" i="2"/>
  <c r="O414" i="2"/>
  <c r="P418" i="2"/>
  <c r="O418" i="2"/>
  <c r="P422" i="2"/>
  <c r="O422" i="2"/>
  <c r="P426" i="2"/>
  <c r="O426" i="2"/>
  <c r="P430" i="2"/>
  <c r="O430" i="2"/>
  <c r="P434" i="2"/>
  <c r="O434" i="2"/>
  <c r="P438" i="2"/>
  <c r="O438" i="2"/>
  <c r="P442" i="2"/>
  <c r="O442" i="2"/>
  <c r="P446" i="2"/>
  <c r="O446" i="2"/>
  <c r="P450" i="2"/>
  <c r="O450" i="2"/>
  <c r="P454" i="2"/>
  <c r="O454" i="2"/>
  <c r="P461" i="2"/>
  <c r="O461" i="2"/>
  <c r="L498" i="2"/>
  <c r="O500" i="2"/>
  <c r="M498" i="2"/>
  <c r="L525" i="2"/>
  <c r="O527" i="2"/>
  <c r="M525" i="2"/>
  <c r="O603" i="2"/>
  <c r="N602" i="2"/>
  <c r="P607" i="2"/>
  <c r="O607" i="2"/>
  <c r="M621" i="2"/>
  <c r="P621" i="2" s="1"/>
  <c r="O622" i="2"/>
  <c r="O621" i="2" s="1"/>
  <c r="P622" i="2"/>
  <c r="O658" i="2"/>
  <c r="P658" i="2"/>
  <c r="P677" i="2"/>
  <c r="O677" i="2"/>
  <c r="O721" i="2"/>
  <c r="P721" i="2"/>
  <c r="O771" i="2"/>
  <c r="P771" i="2"/>
  <c r="O648" i="2"/>
  <c r="O651" i="2"/>
  <c r="P651" i="2"/>
  <c r="P669" i="2"/>
  <c r="O669" i="2"/>
  <c r="O755" i="2"/>
  <c r="P755" i="2"/>
  <c r="O667" i="2"/>
  <c r="P667" i="2"/>
  <c r="P686" i="2"/>
  <c r="O686" i="2"/>
  <c r="P688" i="2"/>
  <c r="O688" i="2"/>
  <c r="O699" i="2"/>
  <c r="P699" i="2"/>
  <c r="O701" i="2"/>
  <c r="P759" i="2"/>
  <c r="O767" i="2"/>
  <c r="P767" i="2"/>
  <c r="O776" i="2"/>
  <c r="P776" i="2"/>
  <c r="O781" i="2"/>
  <c r="P781" i="2"/>
  <c r="O679" i="2"/>
  <c r="P679" i="2"/>
  <c r="O691" i="2"/>
  <c r="P691" i="2"/>
  <c r="O695" i="2"/>
  <c r="P695" i="2"/>
  <c r="O712" i="2"/>
  <c r="P752" i="2"/>
  <c r="O752" i="2"/>
  <c r="O625" i="2"/>
  <c r="O624" i="2" s="1"/>
  <c r="P625" i="2"/>
  <c r="M624" i="2"/>
  <c r="P645" i="2"/>
  <c r="O645" i="2"/>
  <c r="P653" i="2"/>
  <c r="O653" i="2"/>
  <c r="O656" i="2"/>
  <c r="P656" i="2"/>
  <c r="P660" i="2"/>
  <c r="O662" i="2"/>
  <c r="O672" i="2"/>
  <c r="P674" i="2"/>
  <c r="O674" i="2"/>
  <c r="P684" i="2"/>
  <c r="O684" i="2"/>
  <c r="P692" i="2"/>
  <c r="O692" i="2"/>
  <c r="P719" i="2"/>
  <c r="O719" i="2"/>
  <c r="P741" i="2"/>
  <c r="O741" i="2"/>
  <c r="L742" i="2"/>
  <c r="P744" i="2"/>
  <c r="O744" i="2"/>
  <c r="O750" i="2"/>
  <c r="P750" i="2"/>
  <c r="P756" i="2"/>
  <c r="O756" i="2"/>
  <c r="O761" i="2"/>
  <c r="P761" i="2"/>
  <c r="P779" i="2"/>
  <c r="O779" i="2"/>
  <c r="O633" i="2"/>
  <c r="P633" i="2"/>
  <c r="P646" i="2"/>
  <c r="P661" i="2"/>
  <c r="P663" i="2"/>
  <c r="O663" i="2"/>
  <c r="O676" i="2"/>
  <c r="N675" i="2"/>
  <c r="P680" i="2"/>
  <c r="O680" i="2"/>
  <c r="O690" i="2"/>
  <c r="P690" i="2"/>
  <c r="O693" i="2"/>
  <c r="P693" i="2"/>
  <c r="P726" i="2"/>
  <c r="O726" i="2"/>
  <c r="N723" i="2"/>
  <c r="L749" i="2"/>
  <c r="O754" i="2"/>
  <c r="P754" i="2"/>
  <c r="N749" i="2"/>
  <c r="L626" i="2"/>
  <c r="O629" i="2"/>
  <c r="P629" i="2"/>
  <c r="O652" i="2"/>
  <c r="O659" i="2"/>
  <c r="P659" i="2"/>
  <c r="O683" i="2"/>
  <c r="P683" i="2"/>
  <c r="P694" i="2"/>
  <c r="O694" i="2"/>
  <c r="P696" i="2"/>
  <c r="O696" i="2"/>
  <c r="L730" i="2"/>
  <c r="P758" i="2"/>
  <c r="O758" i="2"/>
  <c r="P763" i="2"/>
  <c r="O763" i="2"/>
  <c r="O766" i="2"/>
  <c r="P766" i="2"/>
  <c r="O668" i="2"/>
  <c r="P673" i="2"/>
  <c r="P700" i="2"/>
  <c r="O700" i="2"/>
  <c r="O707" i="2"/>
  <c r="P709" i="2"/>
  <c r="O716" i="2"/>
  <c r="P716" i="2"/>
  <c r="P732" i="2"/>
  <c r="O732" i="2"/>
  <c r="O736" i="2"/>
  <c r="P762" i="2"/>
  <c r="O703" i="2"/>
  <c r="O708" i="2"/>
  <c r="O718" i="2"/>
  <c r="M723" i="2"/>
  <c r="O725" i="2"/>
  <c r="O731" i="2"/>
  <c r="P737" i="2"/>
  <c r="O740" i="2"/>
  <c r="O743" i="2"/>
  <c r="N742" i="2"/>
  <c r="P748" i="2"/>
  <c r="P751" i="2"/>
  <c r="O768" i="2"/>
  <c r="O778" i="2"/>
  <c r="P75" i="2" l="1"/>
  <c r="N14" i="2"/>
  <c r="N5" i="2" s="1"/>
  <c r="L7" i="2"/>
  <c r="P256" i="2"/>
  <c r="L68" i="2"/>
  <c r="L63" i="2" s="1"/>
  <c r="L6" i="2" s="1"/>
  <c r="P458" i="2"/>
  <c r="P158" i="2"/>
  <c r="O118" i="2"/>
  <c r="O88" i="2"/>
  <c r="O611" i="2"/>
  <c r="M286" i="2"/>
  <c r="P498" i="2"/>
  <c r="P104" i="2"/>
  <c r="P305" i="2"/>
  <c r="P22" i="2"/>
  <c r="P115" i="2"/>
  <c r="P153" i="2"/>
  <c r="L394" i="2"/>
  <c r="L392" i="2" s="1"/>
  <c r="L8" i="2" s="1"/>
  <c r="O23" i="2"/>
  <c r="L14" i="2"/>
  <c r="L5" i="2" s="1"/>
  <c r="P662" i="2"/>
  <c r="P139" i="2"/>
  <c r="O104" i="2"/>
  <c r="P611" i="2"/>
  <c r="L286" i="2"/>
  <c r="N287" i="2"/>
  <c r="N10" i="2" s="1"/>
  <c r="P10" i="2" s="1"/>
  <c r="P118" i="2"/>
  <c r="O75" i="2"/>
  <c r="O139" i="2"/>
  <c r="M477" i="2"/>
  <c r="O525" i="2"/>
  <c r="O472" i="2"/>
  <c r="L390" i="2"/>
  <c r="N286" i="2"/>
  <c r="P280" i="2"/>
  <c r="P269" i="2"/>
  <c r="P168" i="2"/>
  <c r="O158" i="2"/>
  <c r="O153" i="2"/>
  <c r="O148" i="2"/>
  <c r="L66" i="2"/>
  <c r="L67" i="2" s="1"/>
  <c r="L64" i="2" s="1"/>
  <c r="L9" i="2" s="1"/>
  <c r="O125" i="2"/>
  <c r="P96" i="2"/>
  <c r="P80" i="2"/>
  <c r="O17" i="2"/>
  <c r="O35" i="2"/>
  <c r="P17" i="2"/>
  <c r="O305" i="2"/>
  <c r="O286" i="2" s="1"/>
  <c r="O131" i="2"/>
  <c r="O55" i="2"/>
  <c r="O34" i="2"/>
  <c r="O22" i="2"/>
  <c r="L62" i="2"/>
  <c r="P742" i="2"/>
  <c r="O661" i="2"/>
  <c r="O231" i="2"/>
  <c r="P279" i="2"/>
  <c r="O224" i="2"/>
  <c r="P640" i="2"/>
  <c r="L623" i="2"/>
  <c r="L11" i="2" s="1"/>
  <c r="M675" i="2"/>
  <c r="P675" i="2" s="1"/>
  <c r="M335" i="2"/>
  <c r="M7" i="2" s="1"/>
  <c r="M478" i="2"/>
  <c r="M393" i="2" s="1"/>
  <c r="M12" i="2" s="1"/>
  <c r="O163" i="2"/>
  <c r="O257" i="2"/>
  <c r="P229" i="2"/>
  <c r="M68" i="2"/>
  <c r="M63" i="2" s="1"/>
  <c r="P35" i="2"/>
  <c r="O762" i="2"/>
  <c r="O356" i="2"/>
  <c r="P356" i="2"/>
  <c r="M626" i="2"/>
  <c r="P172" i="2"/>
  <c r="N68" i="2"/>
  <c r="P395" i="2"/>
  <c r="N394" i="2"/>
  <c r="N390" i="2"/>
  <c r="O757" i="2"/>
  <c r="M749" i="2"/>
  <c r="P749" i="2" s="1"/>
  <c r="P657" i="2"/>
  <c r="O657" i="2"/>
  <c r="P712" i="2"/>
  <c r="O666" i="2"/>
  <c r="P666" i="2"/>
  <c r="O267" i="2"/>
  <c r="O268" i="2"/>
  <c r="P247" i="2"/>
  <c r="P643" i="2"/>
  <c r="O643" i="2"/>
  <c r="P345" i="2"/>
  <c r="O345" i="2"/>
  <c r="O172" i="2"/>
  <c r="N478" i="2"/>
  <c r="O458" i="2"/>
  <c r="M394" i="2"/>
  <c r="M392" i="2" s="1"/>
  <c r="M8" i="2" s="1"/>
  <c r="M390" i="2"/>
  <c r="P757" i="2"/>
  <c r="O742" i="2"/>
  <c r="M730" i="2"/>
  <c r="P730" i="2" s="1"/>
  <c r="P731" i="2"/>
  <c r="O783" i="2"/>
  <c r="P783" i="2"/>
  <c r="P723" i="2"/>
  <c r="P714" i="2"/>
  <c r="O714" i="2"/>
  <c r="P624" i="2"/>
  <c r="P729" i="2"/>
  <c r="O729" i="2"/>
  <c r="O723" i="2" s="1"/>
  <c r="P652" i="2"/>
  <c r="P602" i="2"/>
  <c r="O355" i="2"/>
  <c r="P355" i="2"/>
  <c r="M352" i="2"/>
  <c r="P352" i="2" s="1"/>
  <c r="N479" i="2"/>
  <c r="P618" i="2"/>
  <c r="M353" i="2"/>
  <c r="P353" i="2" s="1"/>
  <c r="P525" i="2"/>
  <c r="O481" i="2"/>
  <c r="O245" i="2"/>
  <c r="O241" i="2" s="1"/>
  <c r="M241" i="2"/>
  <c r="P241" i="2" s="1"/>
  <c r="O340" i="2"/>
  <c r="O279" i="2"/>
  <c r="O280" i="2"/>
  <c r="P267" i="2"/>
  <c r="O80" i="2"/>
  <c r="O383" i="2"/>
  <c r="P383" i="2"/>
  <c r="P242" i="2"/>
  <c r="O134" i="2"/>
  <c r="M62" i="2"/>
  <c r="M66" i="2"/>
  <c r="N66" i="2"/>
  <c r="M14" i="2"/>
  <c r="M13" i="2"/>
  <c r="P13" i="2" s="1"/>
  <c r="P15" i="2"/>
  <c r="O15" i="2"/>
  <c r="O32" i="2"/>
  <c r="O31" i="2"/>
  <c r="N7" i="2"/>
  <c r="N477" i="2"/>
  <c r="O395" i="2"/>
  <c r="O256" i="2"/>
  <c r="O112" i="2"/>
  <c r="N623" i="2"/>
  <c r="L477" i="2"/>
  <c r="O229" i="2"/>
  <c r="O230" i="2"/>
  <c r="O109" i="2"/>
  <c r="O379" i="2"/>
  <c r="P379" i="2"/>
  <c r="O242" i="2"/>
  <c r="O660" i="2"/>
  <c r="P786" i="2"/>
  <c r="O786" i="2"/>
  <c r="O735" i="2"/>
  <c r="O730" i="2" s="1"/>
  <c r="P735" i="2"/>
  <c r="P717" i="2"/>
  <c r="O717" i="2"/>
  <c r="P773" i="2"/>
  <c r="O773" i="2"/>
  <c r="O602" i="2"/>
  <c r="O498" i="2"/>
  <c r="O382" i="2"/>
  <c r="P382" i="2"/>
  <c r="O618" i="2"/>
  <c r="O479" i="2" s="1"/>
  <c r="O391" i="2" s="1"/>
  <c r="M334" i="2"/>
  <c r="P334" i="2" s="1"/>
  <c r="L478" i="2"/>
  <c r="L393" i="2" s="1"/>
  <c r="L12" i="2" s="1"/>
  <c r="M240" i="2"/>
  <c r="P240" i="2" s="1"/>
  <c r="P340" i="2"/>
  <c r="P148" i="2"/>
  <c r="N62" i="2"/>
  <c r="O381" i="2"/>
  <c r="P381" i="2"/>
  <c r="O96" i="2"/>
  <c r="P34" i="2"/>
  <c r="M479" i="2"/>
  <c r="M391" i="2" s="1"/>
  <c r="P230" i="2"/>
  <c r="P88" i="2"/>
  <c r="P7" i="2" l="1"/>
  <c r="M623" i="2"/>
  <c r="M789" i="2" s="1"/>
  <c r="P286" i="2"/>
  <c r="O675" i="2"/>
  <c r="P287" i="2"/>
  <c r="L4" i="2"/>
  <c r="P477" i="2"/>
  <c r="O477" i="2"/>
  <c r="O335" i="2"/>
  <c r="O7" i="2" s="1"/>
  <c r="P335" i="2"/>
  <c r="O287" i="2"/>
  <c r="O10" i="2" s="1"/>
  <c r="M5" i="2"/>
  <c r="P5" i="2" s="1"/>
  <c r="O66" i="2"/>
  <c r="O68" i="2"/>
  <c r="O63" i="2" s="1"/>
  <c r="O6" i="2" s="1"/>
  <c r="P626" i="2"/>
  <c r="M67" i="2"/>
  <c r="M64" i="2" s="1"/>
  <c r="M9" i="2" s="1"/>
  <c r="L789" i="2"/>
  <c r="O626" i="2"/>
  <c r="O62" i="2"/>
  <c r="M6" i="2"/>
  <c r="O334" i="2"/>
  <c r="O478" i="2"/>
  <c r="O393" i="2" s="1"/>
  <c r="O12" i="2" s="1"/>
  <c r="O749" i="2"/>
  <c r="N789" i="2"/>
  <c r="N11" i="2"/>
  <c r="O13" i="2"/>
  <c r="O14" i="2"/>
  <c r="P66" i="2"/>
  <c r="N67" i="2"/>
  <c r="O240" i="2"/>
  <c r="P390" i="2"/>
  <c r="P14" i="2"/>
  <c r="O352" i="2"/>
  <c r="O353" i="2"/>
  <c r="P478" i="2"/>
  <c r="N393" i="2"/>
  <c r="P62" i="2"/>
  <c r="P479" i="2"/>
  <c r="N391" i="2"/>
  <c r="P391" i="2" s="1"/>
  <c r="N4" i="2"/>
  <c r="O394" i="2"/>
  <c r="O392" i="2" s="1"/>
  <c r="O8" i="2" s="1"/>
  <c r="O390" i="2"/>
  <c r="N392" i="2"/>
  <c r="P394" i="2"/>
  <c r="P68" i="2"/>
  <c r="N63" i="2"/>
  <c r="P623" i="2" l="1"/>
  <c r="O623" i="2"/>
  <c r="O4" i="2" s="1"/>
  <c r="M11" i="2"/>
  <c r="P11" i="2" s="1"/>
  <c r="M4" i="2"/>
  <c r="P4" i="2" s="1"/>
  <c r="O67" i="2"/>
  <c r="O64" i="2" s="1"/>
  <c r="O9" i="2" s="1"/>
  <c r="P789" i="2"/>
  <c r="P67" i="2"/>
  <c r="N64" i="2"/>
  <c r="P392" i="2"/>
  <c r="N8" i="2"/>
  <c r="P8" i="2" s="1"/>
  <c r="P393" i="2"/>
  <c r="N12" i="2"/>
  <c r="P12" i="2" s="1"/>
  <c r="N6" i="2"/>
  <c r="P6" i="2" s="1"/>
  <c r="P63" i="2"/>
  <c r="O5" i="2"/>
  <c r="O11" i="2" l="1"/>
  <c r="O789" i="2"/>
  <c r="P64" i="2"/>
  <c r="N9" i="2"/>
  <c r="P9" i="2" s="1"/>
</calcChain>
</file>

<file path=xl/sharedStrings.xml><?xml version="1.0" encoding="utf-8"?>
<sst xmlns="http://schemas.openxmlformats.org/spreadsheetml/2006/main" count="6471" uniqueCount="1614">
  <si>
    <t>Kapitálové výdaje k 31. 12. 2020</t>
  </si>
  <si>
    <t>popis</t>
  </si>
  <si>
    <t>účet</t>
  </si>
  <si>
    <t>odbor</t>
  </si>
  <si>
    <t>č. organizace</t>
  </si>
  <si>
    <t>odvětvové třídění §</t>
  </si>
  <si>
    <t>druhové třídění - položka</t>
  </si>
  <si>
    <t>ÚZ</t>
  </si>
  <si>
    <t>nástroj</t>
  </si>
  <si>
    <t>prostorová jednotka</t>
  </si>
  <si>
    <t>akce</t>
  </si>
  <si>
    <t>rozdíl skutečnost - upravený rozpočet</t>
  </si>
  <si>
    <t>Kapitálové výdaje celkem</t>
  </si>
  <si>
    <t>hrazeno z vlastních zdrojů</t>
  </si>
  <si>
    <t>hrazeno z transferů (dotací)</t>
  </si>
  <si>
    <t>hrazeno z úvěrů</t>
  </si>
  <si>
    <t>hrazeno z Fondu Ústeckého kraje</t>
  </si>
  <si>
    <t>hrazeno z Fondu rozvoje Ústeckého kraje</t>
  </si>
  <si>
    <t>hrazeno z Fondu vodního hospodářství a životního prostředí Ústeckého kraje</t>
  </si>
  <si>
    <t>Fond investic a oprav Ústeckého kraje</t>
  </si>
  <si>
    <t>hrazeno z Regionálního podpůrného fondu Ústeckého kraje</t>
  </si>
  <si>
    <t>Odbor kancelář hejtmana</t>
  </si>
  <si>
    <t>portál KŘ ÚK - XIV. etapa</t>
  </si>
  <si>
    <t>231200</t>
  </si>
  <si>
    <t>01</t>
  </si>
  <si>
    <t/>
  </si>
  <si>
    <t>5213</t>
  </si>
  <si>
    <t>6111</t>
  </si>
  <si>
    <t>KRIZ -  hmotný majetek inv pro IZS a KŘ</t>
  </si>
  <si>
    <t>6129</t>
  </si>
  <si>
    <t>finanční dary</t>
  </si>
  <si>
    <t>00048</t>
  </si>
  <si>
    <t>město Meziboří - rekonstrukce toalet v ZŠ Mezoboří</t>
  </si>
  <si>
    <t>5019</t>
  </si>
  <si>
    <t>3113</t>
  </si>
  <si>
    <t>6341</t>
  </si>
  <si>
    <t>01200001270110644009</t>
  </si>
  <si>
    <t>SŠ technická Most, p.o. - Od monitoru ke sportu</t>
  </si>
  <si>
    <t>5020</t>
  </si>
  <si>
    <t>3122</t>
  </si>
  <si>
    <t>6351</t>
  </si>
  <si>
    <t>01200001250110644009</t>
  </si>
  <si>
    <t>4057</t>
  </si>
  <si>
    <t>3745</t>
  </si>
  <si>
    <t>01190002030110644012</t>
  </si>
  <si>
    <t>město Meziboří - Vybavení JSDHO Meziboří 2019</t>
  </si>
  <si>
    <t>5512</t>
  </si>
  <si>
    <t>01190002070110644012</t>
  </si>
  <si>
    <t>Odbor kancelář ředitele</t>
  </si>
  <si>
    <t>KR INV - drobná technická zhodnocení budov</t>
  </si>
  <si>
    <t>02</t>
  </si>
  <si>
    <t>6172</t>
  </si>
  <si>
    <t>6121</t>
  </si>
  <si>
    <t>KR INV - rolety, budovy A, B, D</t>
  </si>
  <si>
    <t>KR INV - rozdělení systému UT na zóny - budova B</t>
  </si>
  <si>
    <t>KR INV - klimatizace RÚK 824, budova A</t>
  </si>
  <si>
    <t>6122</t>
  </si>
  <si>
    <t>KR INV - vysokozdvižný vozík na elektrický pohon</t>
  </si>
  <si>
    <t>KR INV - komplexní klimatizace budovy A KUUK</t>
  </si>
  <si>
    <t xml:space="preserve">KR INV - obnova vozového parku </t>
  </si>
  <si>
    <t>6123</t>
  </si>
  <si>
    <t>Odbor ekonomický</t>
  </si>
  <si>
    <t>hrazeno z úvěru</t>
  </si>
  <si>
    <t>Krajská zdravotní - zvýšení základního kapitálu</t>
  </si>
  <si>
    <t>03</t>
  </si>
  <si>
    <t>3522</t>
  </si>
  <si>
    <t>6201</t>
  </si>
  <si>
    <t>Odbor informatiky a organizačních věcí</t>
  </si>
  <si>
    <t>Datové centrum ÚK - SW</t>
  </si>
  <si>
    <t>04</t>
  </si>
  <si>
    <t>7910</t>
  </si>
  <si>
    <t>2144</t>
  </si>
  <si>
    <t>DCÚK - logomanuál</t>
  </si>
  <si>
    <t>6119</t>
  </si>
  <si>
    <t>Datové centrum ÚK - HW</t>
  </si>
  <si>
    <t>6125</t>
  </si>
  <si>
    <t>Doprava Ústeckého kraje - webový portál</t>
  </si>
  <si>
    <t>2299</t>
  </si>
  <si>
    <t>Rozvoj SW FLUX</t>
  </si>
  <si>
    <t>Rozvoj ESSL</t>
  </si>
  <si>
    <t>Rozvoj ESSM ÚK</t>
  </si>
  <si>
    <t>Rozvoj SW Cominfo</t>
  </si>
  <si>
    <t>Rozvoj SW NAVISION 2018</t>
  </si>
  <si>
    <t>Programové vybavení</t>
  </si>
  <si>
    <t>Rozvoj ostatních informačních systémů</t>
  </si>
  <si>
    <t>Rozvoj informačních systémů</t>
  </si>
  <si>
    <t>Rozvoj IS Controlling</t>
  </si>
  <si>
    <t>Ekonomický systém</t>
  </si>
  <si>
    <t>ES evidence sbírkových předmětů muzejní povahy</t>
  </si>
  <si>
    <t>výpočetní technika kapitál ÚK</t>
  </si>
  <si>
    <t>Nákup aktivních prvků a obnova serverů</t>
  </si>
  <si>
    <t>Kybernetická bezpečnost</t>
  </si>
  <si>
    <t>Odbor majetkový</t>
  </si>
  <si>
    <t>Krajská majetková,p.o.-účelový investiční příspěvek</t>
  </si>
  <si>
    <t>05</t>
  </si>
  <si>
    <t>4701</t>
  </si>
  <si>
    <t>3636</t>
  </si>
  <si>
    <t>Krajská majetková, p.o. - Rumburk, nákup nemovitého majetku</t>
  </si>
  <si>
    <t>231470</t>
  </si>
  <si>
    <t>15200000150120103001</t>
  </si>
  <si>
    <t>Krajská majetková, p.o. - Rumburk, přístroje a zařízení</t>
  </si>
  <si>
    <t>Krajská majetková, p.o. - Rumburk, nákup pozemků</t>
  </si>
  <si>
    <t>6130</t>
  </si>
  <si>
    <t>Odbor regionálního rozvoje</t>
  </si>
  <si>
    <t>Fond rozvoje Ústeckého kraje</t>
  </si>
  <si>
    <t>Transfer RRRS Severozápad na spolufinancování projektů ROP investiční</t>
  </si>
  <si>
    <t>236305</t>
  </si>
  <si>
    <t>07</t>
  </si>
  <si>
    <t>9999</t>
  </si>
  <si>
    <t>6345</t>
  </si>
  <si>
    <t>13120524940000000000</t>
  </si>
  <si>
    <t>Financování připravovaných projektů</t>
  </si>
  <si>
    <t>6901</t>
  </si>
  <si>
    <t>Prostředky z úvěrového rámce 2016 - 2023</t>
  </si>
  <si>
    <t>236400</t>
  </si>
  <si>
    <t xml:space="preserve">Program podpory ÚPD obcí </t>
  </si>
  <si>
    <t>00082</t>
  </si>
  <si>
    <t>ÚP Obec Srbská Kamenice - územní plán obce</t>
  </si>
  <si>
    <t>236110</t>
  </si>
  <si>
    <t>1045</t>
  </si>
  <si>
    <t>3635</t>
  </si>
  <si>
    <t>07040581900000000000</t>
  </si>
  <si>
    <t>Program obnovy venkova ÚK + územní plán</t>
  </si>
  <si>
    <t>00101</t>
  </si>
  <si>
    <t>Program obnovy venkova Ústeckého kraje - ÚZEMNÍ PLÁN</t>
  </si>
  <si>
    <t>ÚP Město Hošťka - územní plán Hošťka</t>
  </si>
  <si>
    <t>3027</t>
  </si>
  <si>
    <t>07140662480000000000</t>
  </si>
  <si>
    <t>POV 2013 Obec Chotěšov_zpracování územního plánu</t>
  </si>
  <si>
    <t>3032</t>
  </si>
  <si>
    <t>07130628010000000000</t>
  </si>
  <si>
    <t>ÚP Obec Lhotka nad Labem -  územní plán</t>
  </si>
  <si>
    <t>3048</t>
  </si>
  <si>
    <t>07120575700000000000</t>
  </si>
  <si>
    <t>ITI (IROP)-SŠ Most-REKO objektu šaten na dílny praktického vyučování</t>
  </si>
  <si>
    <t>ITI (IROP)-SŠ Most-REKO objektu šaten na dílny praktického vyučování-stavba ÚK</t>
  </si>
  <si>
    <t>236010</t>
  </si>
  <si>
    <t>0715</t>
  </si>
  <si>
    <t>3123</t>
  </si>
  <si>
    <t>107</t>
  </si>
  <si>
    <t>1</t>
  </si>
  <si>
    <t>15140640920110105001</t>
  </si>
  <si>
    <t>ITI (IROP)-SŠ Most-REKO objektu šaten na dílny praktického vyučování-stavba SR</t>
  </si>
  <si>
    <t>17968</t>
  </si>
  <si>
    <t>15140640920510101001</t>
  </si>
  <si>
    <t>ITI (IROP)-SŠ Most-REKO objektu šaten na dílny praktického vyučování-stavba EU</t>
  </si>
  <si>
    <t>17969</t>
  </si>
  <si>
    <t>5</t>
  </si>
  <si>
    <t>15140640920520412013</t>
  </si>
  <si>
    <t>ITI (IROP)-SŠ Most-REKO objektu šaten na dílny praktického vyučování-stavba neuz</t>
  </si>
  <si>
    <t>ITI (IROP)-SŠ Most-REKO objektu šaten na dílny praktického vyučování- vybavení (nad 40 tis.Kč) ÚK</t>
  </si>
  <si>
    <t>ITI (IROP)-SŠ Most-REKO objektu šaten na dílny praktického vyučování-vybavení (nad 40 tis.Kč) SR</t>
  </si>
  <si>
    <t>ITI (IROP)-SŠ Most-REKO objektu šaten na dílny praktického vyučování-vybavení (nad 40 tis.Kč) EU</t>
  </si>
  <si>
    <t>ITI (IROP)-SŠ Most-vybavení dílen praktického vyučování</t>
  </si>
  <si>
    <t>ITI (IROP)-SŠ Most-Vybavení dílen praktického vyučování-stavba neuzn.</t>
  </si>
  <si>
    <t>07190000040110106001</t>
  </si>
  <si>
    <t>ITI (IROP)-SŠ Most-Vybavení dílen praktického vyučování-vybav. (nad 40 tis.Kč)  ÚK</t>
  </si>
  <si>
    <t>07190000040110105001</t>
  </si>
  <si>
    <t>ITI (IROP)-SŠ Most-Vybavení dílen praktického vyučování-vybav. (nad 40 tis.Kč)  SR</t>
  </si>
  <si>
    <t>07190000040510101001</t>
  </si>
  <si>
    <t>ITI (IROP)-SŠ Most-Vybavení dílen praktického vyučování-vybav. (nad 40 tis.Kč)  EU</t>
  </si>
  <si>
    <t>07190000040520412013</t>
  </si>
  <si>
    <t>IROP - Střední škola stavební Teplice - dostavba areálu školy 1. etapa</t>
  </si>
  <si>
    <t>IROP- SŠ stavební Teplice-dostavba areálu školy 1. etapa-stavba neuznatelné</t>
  </si>
  <si>
    <t>6010</t>
  </si>
  <si>
    <t>15000468040110105001</t>
  </si>
  <si>
    <t>IROP-SŠ stavební Teplice-dostavba areálu školy 1.etapa-vybav.(nad 40tis.Kč) neuz</t>
  </si>
  <si>
    <t>IROP - Depozitář Severočeské vědecké knihovny, p. o. Ústí nad Labem - Evropská knihovna</t>
  </si>
  <si>
    <t>IROP-Depozitáž SVK Ústí nad Labem - Evropská knihovna - stavba - ÚK</t>
  </si>
  <si>
    <t>7501</t>
  </si>
  <si>
    <t>3314</t>
  </si>
  <si>
    <t>07140699020110106001</t>
  </si>
  <si>
    <t>IROP-Depozitáž SVK Ústí nad Labem - Evropská knihovna - stavba - SR</t>
  </si>
  <si>
    <t>07140699020510101001</t>
  </si>
  <si>
    <t>IROP-Depozitáž SVK Ústí nad Labem - Evropská knihovna - stavba - EU</t>
  </si>
  <si>
    <t>07140699020520412005</t>
  </si>
  <si>
    <t>IROP-Depozitáž SVK Ústí nad Labem - Evropská knihovna - stavba - nezpůsobilé</t>
  </si>
  <si>
    <t>IROP-Střední lesnická škola a SOŠ Šluknov-Školní dílna lesních mechanizačních prostředků - kariérní ukázky oborů</t>
  </si>
  <si>
    <t>00233</t>
  </si>
  <si>
    <t>IROP-Střední lesn.škola a SOŠ Šluknov-Školní dílna lesních mechan.prostředků - SR</t>
  </si>
  <si>
    <t>0709</t>
  </si>
  <si>
    <t>1250</t>
  </si>
  <si>
    <t>3299</t>
  </si>
  <si>
    <t>6356</t>
  </si>
  <si>
    <t>09180006200510101001</t>
  </si>
  <si>
    <t>IROP-Střední lesn.škola a SOŠ Šluknov-Školní dílna lesních mechan.prostředků - EU</t>
  </si>
  <si>
    <t>09180006200520412008</t>
  </si>
  <si>
    <t>IROP - Rekonstrukce silnice II/262 Starý Šachov</t>
  </si>
  <si>
    <t>Rekonstrukce silnice II/262 Starý Šachov - Děčín stavba nezpůsobilé</t>
  </si>
  <si>
    <t>236307</t>
  </si>
  <si>
    <t>2212</t>
  </si>
  <si>
    <t>07160000150110105001</t>
  </si>
  <si>
    <t>Rekonstrukce silnice II/262 Starý Šachov - Děčín stavba podíl UK</t>
  </si>
  <si>
    <t>Rekonstrukce silnice II/262 Starý Šachov - Děčín stavba podíl SR</t>
  </si>
  <si>
    <t>07160000150510101001</t>
  </si>
  <si>
    <t>Rekonstrukce silnice II/262 Starý Šachov - Děčín stavba podíl EU</t>
  </si>
  <si>
    <t>07160000150520412001</t>
  </si>
  <si>
    <t>OPŽP-Rumburk SOŠ medialní grafiky a polygrafie - oprava omítek a střechy, výměna oken, výkup pozemků</t>
  </si>
  <si>
    <t>OPŽP-Rumburk SOŠ med. graf. a polygr. výkup stavby-UK</t>
  </si>
  <si>
    <t>236309</t>
  </si>
  <si>
    <t>1080</t>
  </si>
  <si>
    <t>106</t>
  </si>
  <si>
    <t>07160000390110108001</t>
  </si>
  <si>
    <t>OPŽP-Rumburk SOŠ med. graf. a polygr. výkup pozemků-UK</t>
  </si>
  <si>
    <t>OPŽP- Centrum sociální pomoci Litoměřice, p.o.,DSP Skalice  - zateplení hlavního objektu DSP Skalice (Skalice 44)</t>
  </si>
  <si>
    <t>OPŽP- Centrum soc. pom. Litoměřice, p.o.,DSP Skalice projektová činno. -  ÚK</t>
  </si>
  <si>
    <t>3603</t>
  </si>
  <si>
    <t>4350</t>
  </si>
  <si>
    <t>07140699040110108002</t>
  </si>
  <si>
    <t>OPŽP- Centrum soc. pom. Litoměřice, p.o.,DSP Skalice  projektová činno. -  EU</t>
  </si>
  <si>
    <t>15974</t>
  </si>
  <si>
    <t>07140699040520406004</t>
  </si>
  <si>
    <t>OPŽP - Střední škola obchodu, řemesel a služeb a Základní škola Ústí nad Labem - zateplení budovy včetně střechy</t>
  </si>
  <si>
    <t>OPŽP-Ústí SŠ obch.a řem.a služeb a ZŠ zatep. budovy vč. střechy- podíl ÚK</t>
  </si>
  <si>
    <t>7020</t>
  </si>
  <si>
    <t>07160000410110108001</t>
  </si>
  <si>
    <t>OPŽP-Ústí SŠ obch.a řem.a služeb a ZŠ zatep. budovy vč. střechy-stavba podíl  EU</t>
  </si>
  <si>
    <t>07160000410520301002</t>
  </si>
  <si>
    <t>IROP - Rekonstrukce silnice II/265 Krásná Lípa - Velký Šenov</t>
  </si>
  <si>
    <t>IROP Rekonstrukce silnice II/265 Krásná Lípa - Velký Šenov stavba UK nezp.</t>
  </si>
  <si>
    <t>236313</t>
  </si>
  <si>
    <t>07160000180110105001</t>
  </si>
  <si>
    <t>IROP Rekonstrukce silnice II/265 Krásná Lípa - Velký Šenov stavba UK</t>
  </si>
  <si>
    <t>IROP Rekonstrukce silnice II/265 Krásná Lípa - Velký Šenov stavba SR</t>
  </si>
  <si>
    <t>07160000180510101001</t>
  </si>
  <si>
    <t>IROP Rekonstrukce silnice II/265 Krásná Lípa - Velký Šenov stavba EU</t>
  </si>
  <si>
    <t>07160000180520412011</t>
  </si>
  <si>
    <t>OPŽP - Střední škola technická, Most - Snížení energetické náročnosti velké sportovní haly</t>
  </si>
  <si>
    <t>OPŽP- Most  SŠT- snížení energ. nár. velké sport. haly - zprac. odb. posudku</t>
  </si>
  <si>
    <t>236316</t>
  </si>
  <si>
    <t>07160000430110108001</t>
  </si>
  <si>
    <t>OPŽP - Střední průmyslová škola stavební a Střední odborná škola stavební a technická Ústí nad Labem - REKO pláště školy</t>
  </si>
  <si>
    <t>OPŽP- Ústí SPŠ st. a SOŠ st. a tech. reko pláště školy -  podíl ÚK</t>
  </si>
  <si>
    <t>7100</t>
  </si>
  <si>
    <t>07160000420110108001</t>
  </si>
  <si>
    <t>OPŽP- Ústí SPŠ st. a SOŠ st. a tech. reko pláště školy -  podíl EU</t>
  </si>
  <si>
    <t>07160000420520301002</t>
  </si>
  <si>
    <t>OPŽP - Podkrušnohorské domovy sociálních služeb Dubí - Teplice - zateplení budovy</t>
  </si>
  <si>
    <t>OPŽP-Dubí-Podkrušnohorské DSS - stavba, IČ,PD,TDS,BOZP -  ÚK</t>
  </si>
  <si>
    <t>6601</t>
  </si>
  <si>
    <t>07160000460110108001</t>
  </si>
  <si>
    <t>OPŽP-Dubí-Podkrušnohorské DSS - stavba, IČ,PD,TDS,BOZP -  EU</t>
  </si>
  <si>
    <t>07160000460520301002</t>
  </si>
  <si>
    <t>OPŽP- Centrum sociální pomoci Litoměřice, p.o., DD  Libochovice</t>
  </si>
  <si>
    <t>OPŽP- Centrum soc. pom. Litoměřice, p.o.,DD  Libochovice projektová činno. -  ÚK</t>
  </si>
  <si>
    <t>07160000450110108001</t>
  </si>
  <si>
    <t>OPŽP- Centrum soc. pom. Litoměřice, p.o.,DD  Libochovice projektová činno. -  EU</t>
  </si>
  <si>
    <t>07160000450520301002</t>
  </si>
  <si>
    <t>IROP- Nová komunikace u města Chomutova</t>
  </si>
  <si>
    <t>IROP- Nová komunikace u města Chomutova - stavba, AD, TDS, BOZP, IČ  - nezpůsobi</t>
  </si>
  <si>
    <t>236317</t>
  </si>
  <si>
    <t>15090466980110105001</t>
  </si>
  <si>
    <t>IROP- Nová komunikace u města Chomutova - stavba, AD, TDS, BOZP, IČ  - ÚK</t>
  </si>
  <si>
    <t>IROP- Nová komunikace u města Chomutova - stavba, AD, TDS, BOZP, IČ  - SR</t>
  </si>
  <si>
    <t>15090466980510101001</t>
  </si>
  <si>
    <t>IROP- Nová komunikace u města Chomutova - stavba, AD, TDS, BOZP, IČ  - EU</t>
  </si>
  <si>
    <t>15090466980520412011</t>
  </si>
  <si>
    <t>IROP- Nová komunikace u města Roudnice nad Labem</t>
  </si>
  <si>
    <t>IROP- Nová komunikace u města Roudnice nad Labem - stavba TDS,AD, BOZP nezpůs.</t>
  </si>
  <si>
    <t>236318</t>
  </si>
  <si>
    <t>15040467020110105001</t>
  </si>
  <si>
    <t>IROP- Nová komunikace u města Roudnice nad Labem - stavba TDS,AD, BOZP - ÚK</t>
  </si>
  <si>
    <t>IROP- Nová komunikace u města Roudnice nad Labem - stavba TDS,AD, BOZP -  SR</t>
  </si>
  <si>
    <t>15040467020510101001</t>
  </si>
  <si>
    <t>IROP- Nová komunikace u města Roudnice nad Labem - stavba TDS,AD, BOZP -  EU</t>
  </si>
  <si>
    <t>15040467020520412011</t>
  </si>
  <si>
    <t>IROP - Zdravotnická záchranná služba Ústeckého kraje - vybavení výukových středisek</t>
  </si>
  <si>
    <t>IROP - ZZS - vybavení výukových středisek-vybavení (investiční) - podíl ÚK</t>
  </si>
  <si>
    <t>236321</t>
  </si>
  <si>
    <t>7711</t>
  </si>
  <si>
    <t>5273</t>
  </si>
  <si>
    <t>07170000030110105001</t>
  </si>
  <si>
    <t>IROP - ZZS - vybavení výukových středisek-vybavení (investiční) - podíl SR</t>
  </si>
  <si>
    <t>07170000030510101001</t>
  </si>
  <si>
    <t>IROP - ZZS - vybavení výukových středisek-vybavení (investiční) - podíl EU</t>
  </si>
  <si>
    <t>07170000030520412010</t>
  </si>
  <si>
    <t>IROP - Rekonstrukce silnice II/266 Šluknov - Lobendava</t>
  </si>
  <si>
    <t>Rekonstrukce silnice II/266 Šluknov - Lobendava stavba nezpůsobilé</t>
  </si>
  <si>
    <t>236324</t>
  </si>
  <si>
    <t>07160000190110105001</t>
  </si>
  <si>
    <t>Rekonstrukce silnice II/266 Šluknov - Lobendava stavba podíl ÚK</t>
  </si>
  <si>
    <t>Rekonstrukce silnice II/266 Šluknov - Lobendava stavba podíl SR</t>
  </si>
  <si>
    <t>07160000190510101001</t>
  </si>
  <si>
    <t>Rekonstrukce silnice II/266 Šluknov - Lobendava stavba podíl EU</t>
  </si>
  <si>
    <t>07160000190520412011</t>
  </si>
  <si>
    <t>IROP - Labská stezka - etapa 3, Račice - Hněvice</t>
  </si>
  <si>
    <t>IRIROP Labská stezka - etapa 3, úsek Račice - Hněvice - stavba, TDS,AD,BOZP - nezp</t>
  </si>
  <si>
    <t>236331</t>
  </si>
  <si>
    <t>2219</t>
  </si>
  <si>
    <t>00313</t>
  </si>
  <si>
    <t>07180000020110105001</t>
  </si>
  <si>
    <t>IROP Labská stezka - etapa 3, úsek Račice - Hněvice - stavba, TDS,AD,BOZP - ÚK</t>
  </si>
  <si>
    <t>IROP Labská stezka - etapa 3, úsek Račice - Hněvice - stavba, TDS,AD,BOZP - SR</t>
  </si>
  <si>
    <t>07180000020510101001</t>
  </si>
  <si>
    <t>IROP Labská stezka - etapa 3, úsek Račice - Hněvice - stavba, TDS,AD,BOZP - EU</t>
  </si>
  <si>
    <t>07180000020520412012</t>
  </si>
  <si>
    <t>SFDI - IROP - Labská stezka - etapa 3, Dobříň - Račice</t>
  </si>
  <si>
    <t>SFDI Labská stezka - etapa 3, Dobříň - Račice - stavba - ÚK - nezp.</t>
  </si>
  <si>
    <t>07180000010110114001</t>
  </si>
  <si>
    <t>IROP - Cykostezka Ohře</t>
  </si>
  <si>
    <t>IROP - Cykostezka Ohře - stavba - nezpůsobilé</t>
  </si>
  <si>
    <t>236332</t>
  </si>
  <si>
    <t>00140</t>
  </si>
  <si>
    <t>07070481760000000000</t>
  </si>
  <si>
    <t>IROP - Labská stezka č. 2 - etapa 3, Třeboutice - Nučnice</t>
  </si>
  <si>
    <t>IROP - Labská st.č.2, et.3,Třeboutice-Nučnice - stavba, TDS, AD, BOZP - NEZP.</t>
  </si>
  <si>
    <t>236334</t>
  </si>
  <si>
    <t>07160000170110105001</t>
  </si>
  <si>
    <t>IROP - Labská st.č.2, et.3,Třeboutice-Nučnice - stavba, TDS, AD, BOZP - ÚK</t>
  </si>
  <si>
    <t>IROP - Labská st.č.2, et.3,Třeboutice-Nučnice - stavba, TDS, AD, BOZP - SR</t>
  </si>
  <si>
    <t>07160000170510101001</t>
  </si>
  <si>
    <t>IROP - Labská st.č.2, et.3,Třeboutice-Nučnice - stavba, TDS, AD, BOZP - EU</t>
  </si>
  <si>
    <t>07160000170520412012</t>
  </si>
  <si>
    <t>SN-CZ Moorevital</t>
  </si>
  <si>
    <t xml:space="preserve">SN-CZ Moorevital - měřící přístroje ÚK 10% </t>
  </si>
  <si>
    <t>236336</t>
  </si>
  <si>
    <t>0714</t>
  </si>
  <si>
    <t>3742</t>
  </si>
  <si>
    <t>110</t>
  </si>
  <si>
    <t>14170005240110107001</t>
  </si>
  <si>
    <t>SN-CZ Moorevital - měřící přístroje SR 5%</t>
  </si>
  <si>
    <t>17051</t>
  </si>
  <si>
    <t>14170005240120101001</t>
  </si>
  <si>
    <t>SN-CZ Moorevital - měřící přístroje EU 85%</t>
  </si>
  <si>
    <t>14170005240510101012</t>
  </si>
  <si>
    <t>OP VVV- IKAP 2 A</t>
  </si>
  <si>
    <t>0720</t>
  </si>
  <si>
    <t>OP VVV- IKAP 2 A INV Partner - PN  KHK Ústeckého kraje - ÚK</t>
  </si>
  <si>
    <t>236338</t>
  </si>
  <si>
    <t>6322</t>
  </si>
  <si>
    <t>103</t>
  </si>
  <si>
    <t>20200000010110118001</t>
  </si>
  <si>
    <t>OP VVV- IKAP 2 A INV- Partner PN  -KHK Ústeckého kraje - SR</t>
  </si>
  <si>
    <t>33982</t>
  </si>
  <si>
    <t>20200000010510101001</t>
  </si>
  <si>
    <t>OP VVV- IKAP 2 A INV - Partner PN - KHK Ústeckého kraje - EU</t>
  </si>
  <si>
    <t>20200000010520410001</t>
  </si>
  <si>
    <t>OP VVV- IKAP 2A - přístroje a zařízení - ÚK</t>
  </si>
  <si>
    <t>20200000010110619001</t>
  </si>
  <si>
    <t>OP VVV- IKAP 2A - přístroje a zařízení - SR</t>
  </si>
  <si>
    <t>OP VVV- IKAP 2A - přístroje a zařízení - EU</t>
  </si>
  <si>
    <t>OP VVV- IKAP A 2 - Partner PN INV - Centrum dětí a mládeže Česká Kamenice, p.o. - SR</t>
  </si>
  <si>
    <t>1004</t>
  </si>
  <si>
    <t>OP VVV- IKAP A 2 - Partner  PN INV - Centrum dětí a mládeže Česká Kamenice, p.o. - EU</t>
  </si>
  <si>
    <t>OP VVV- IKAP A 2 - Partner PN INV -  Středisko volného času Domeček, Chomutov., p.o. - SR</t>
  </si>
  <si>
    <t>2012</t>
  </si>
  <si>
    <t>OP VVV- IKAP A 2 - Partner  PN INV - Středisko volného času Domeček, Chomutov,p.o. - EU</t>
  </si>
  <si>
    <t>OP VVV- IKAP A 2 - Partner PN INV - Dům dětí a mládeže Jirkov, p.o. - SR</t>
  </si>
  <si>
    <t>2013</t>
  </si>
  <si>
    <t>OP VVV- IKAP A 2 - Partner  PN INV - Dům dětí a mládeže Jirkov, p.o. - EU</t>
  </si>
  <si>
    <t>OP VVV- IKAP A 2 - Partner PN INV - Dům dětí a mládeže Rozmarýn Litoměřice, p.o. - SR</t>
  </si>
  <si>
    <t>3055</t>
  </si>
  <si>
    <t>OP VVV- IKAP A 2 - Partner  PN INV - Dům dětí a mládeže Rozmarýn Litoměřice, p.o. - EU</t>
  </si>
  <si>
    <t>OP VVV- IKAP A 2 - Partner PN INV - Dům dětí a mládeže ELKO, Lovosice,p.o. - SR</t>
  </si>
  <si>
    <t>3058</t>
  </si>
  <si>
    <t>OP VVV- IKAP A 2 - Partner  PN INV - Dům dětí a mládeže ELKO, Lovosice,p.o. - EU</t>
  </si>
  <si>
    <t>OP VVV- IKAP A 2 - Partner PN INV - Město Štětí - SR</t>
  </si>
  <si>
    <t>3092</t>
  </si>
  <si>
    <t>OP VVV- IKAP A 2 - Partner  PN INV - Město Štětí - EU</t>
  </si>
  <si>
    <t>OP VVV- IKAP A 2 - Partner PN INV - ZŠ  Přemyslovců Louny., p.o. - SR</t>
  </si>
  <si>
    <t>4036</t>
  </si>
  <si>
    <t>OP VVV- IKAP A 2 - Partner  PN INV - ZŠ  Přemyslovců Louny p.o. - EU</t>
  </si>
  <si>
    <t>OP VVV- IKAP A 2 - Partner PN INV -Město Žatec- SR</t>
  </si>
  <si>
    <t>4074</t>
  </si>
  <si>
    <t>OP VVV- IKAP A 2 - Partner  PN INV - Město Žatec - EU</t>
  </si>
  <si>
    <t>OP VVV- IKAP A 2 - Partner PN INV - Město Litvínov - SR</t>
  </si>
  <si>
    <t>5013</t>
  </si>
  <si>
    <t>OP VVV- IKAP A 2 - Partner  PN INV - Město Litvínov - EU</t>
  </si>
  <si>
    <t>OP VVV- IKAP A 2 - Partner PN INV - Středisko volného času Mos., p.o. - SR</t>
  </si>
  <si>
    <t>5021</t>
  </si>
  <si>
    <t>OP VVV- IKAP A 2 - Partner  PN INV - Středisko volného času Most., p.o. - EU</t>
  </si>
  <si>
    <t>OP VVV- IKAP A 2 - Partner PN INV - ZŠ Bílina., p.o. - SR</t>
  </si>
  <si>
    <t>6001</t>
  </si>
  <si>
    <t>OP VVV- IKAP A 2 - Partner  PN INV - ZŠ Bílina p.o. - EU</t>
  </si>
  <si>
    <t>OP VVV- IKAP A 2 - Partner PN INV - Dům dětí a mládeže Krupka, p.o. - SR</t>
  </si>
  <si>
    <t>6016</t>
  </si>
  <si>
    <t>OP VVV- IKAP A 2 - Partner  PN INV - Dům dětí a mládeže Krupka, p.o. - EU</t>
  </si>
  <si>
    <t>OP VVV- IKAP A 2 - Partner PN INV - DDM Ústí n.L., p.o. - SR</t>
  </si>
  <si>
    <t>7022</t>
  </si>
  <si>
    <t>OP VVV- IKAP A 2 - Partner  PN INV - DDM Ústí n. L., p.o. - EU</t>
  </si>
  <si>
    <t>OP VVV- IKAP A 2 - Partner PN INV -  České vysoké učení technické Děčín - SR</t>
  </si>
  <si>
    <t>6352</t>
  </si>
  <si>
    <t>OP VVV- IKAP A 2 - Partner  PN INV -  České vysoké učení technické Děčín - EU</t>
  </si>
  <si>
    <t>OP VVV- IKAP A 2 - Partner PN INV -  Univerzita Jana Evangelisty Purkyně Ústí n.L - SR</t>
  </si>
  <si>
    <t>OP VVV- IKAP A 2 - Partner  PN INV -  Univerzita Jana Evangelisty Purkyně Ústí n.L - EU</t>
  </si>
  <si>
    <t>OP VVV- IKAP 2 A INV - PN Partner VOŠ a SPŠ, Děčín, p.o. - ÚK</t>
  </si>
  <si>
    <t>1220</t>
  </si>
  <si>
    <t>OP VVV- IKAP 2 A INV- Partner PN  - VOŠ a SPŠ Děčín, p.o.- SR</t>
  </si>
  <si>
    <t>OP VVV- IKAP 2 A INV - Partner PN -VOŠ a SPŠ Děčín, p.o.- EU</t>
  </si>
  <si>
    <t>OP VVV- IKAP 2 A INV Partner - PN  SOŠ energetická a stavební, OA a SZŠ Chomutov,p.o. - ÚK</t>
  </si>
  <si>
    <t>2070</t>
  </si>
  <si>
    <t>OP VVV- IKAP 2 A INV- Partner PN  -  SOŠ energetická a stavební, OA a SZŠ Chomutov, p.o.- SR</t>
  </si>
  <si>
    <t>OP VVV- IKAP 2 A INV - Partner PN - SOŠ energetická a stavební, OA a SZŠ Chomutov, p.o.- EU</t>
  </si>
  <si>
    <t>OP VVV- IKAP 2 A INV Partner - PN Gymnázium Kadaň  p.o. - ÚK</t>
  </si>
  <si>
    <t>2160</t>
  </si>
  <si>
    <t>OP VVV- IKAP 2 A INV- Partner PN  -Gymnázium Kadaň , p.o.- SR</t>
  </si>
  <si>
    <t>OP VVV- IKAP 2 A INV - Partner PN -Gymnázium Kadaň  p.o.- EU</t>
  </si>
  <si>
    <t>OP VVV- IKAP 2 A INV Partner - PN  Střední odborná škola a SOU Roudnice n.L ,p.o. - ÚK</t>
  </si>
  <si>
    <t>3220</t>
  </si>
  <si>
    <t>OP VVV- IKAP 2 A INV- Partner PN  - Střední odborná škola a SOU Roudnice n.L, p.o.- SR</t>
  </si>
  <si>
    <t>OP VVV- IKAP 2 A INV - Partner PN - Střední odborná škola a SOU Roudnice n.L, p.o.- EU</t>
  </si>
  <si>
    <t>OP VVV- IKAP 2 A INV Partner - PN Dům dětí a mládeže Sluníčko, Duchcov p.o. - ÚK</t>
  </si>
  <si>
    <t>6100</t>
  </si>
  <si>
    <t>OP VVV- IKAP 2 A INV- Partner PN  - Dům dětí a mládeže Sluníčko, Duchcov, p.o.- SR</t>
  </si>
  <si>
    <t>OP VVV- IKAP 2 A INV - Partner PN -Dům dětí a mládeže Sluníčko, Duchcov p.o.- EU</t>
  </si>
  <si>
    <t>OP VVV- IKAP B</t>
  </si>
  <si>
    <t>OP VVV- IKAP B - Partner PN INV - DDM Ústí n. L., p.o. - SR</t>
  </si>
  <si>
    <t>236342</t>
  </si>
  <si>
    <t>20180000020510101001</t>
  </si>
  <si>
    <t>OP VVV- IKAP B - Partner  PN INV - DDM Ústí n. L., p.o. - EU</t>
  </si>
  <si>
    <t>20180000020520410001</t>
  </si>
  <si>
    <t>OP VVV- IKAP B - Partner  NN INV- DDM Ústí n. L., p.o. - SR</t>
  </si>
  <si>
    <t>20180000021510101001</t>
  </si>
  <si>
    <t>OP VVV- IKAP B - Partner  NN INV- DDM Ústí n. L., p.o. - EU</t>
  </si>
  <si>
    <t>20180000021520410001</t>
  </si>
  <si>
    <t>Odbor školství, mládeže a tělovýchovy</t>
  </si>
  <si>
    <t>VOŠ zdrav.a SŠ zdrav.,Ústí n.L.-reko WC,kabinetu,tříd</t>
  </si>
  <si>
    <t>09</t>
  </si>
  <si>
    <t>7040</t>
  </si>
  <si>
    <t>SŠ řemesel a služeb,Děčín-dovybavení oboru Mechanik opravář motor.vozidel</t>
  </si>
  <si>
    <t>1100</t>
  </si>
  <si>
    <t>SOŠ Litvínov-Hamr-modernizace výtahu</t>
  </si>
  <si>
    <t>5040</t>
  </si>
  <si>
    <t>ZUŠ Varnsdorf - 2 ks klavírů</t>
  </si>
  <si>
    <t>1300</t>
  </si>
  <si>
    <t>3231</t>
  </si>
  <si>
    <t>Rezerva z prodeje nemovitého majetku</t>
  </si>
  <si>
    <t>SŠ zahr. a zem. A.E.Komerse, Děčín - Libverda</t>
  </si>
  <si>
    <t>231201</t>
  </si>
  <si>
    <t>1200</t>
  </si>
  <si>
    <t>29501</t>
  </si>
  <si>
    <t>SŠ technická,gastron. a automobilní, Chomutov</t>
  </si>
  <si>
    <t>2060</t>
  </si>
  <si>
    <t>OA a SOŠ zemědělská a ekologická, Žatec</t>
  </si>
  <si>
    <t>4110</t>
  </si>
  <si>
    <t>Odbor kultury a památkové péče</t>
  </si>
  <si>
    <t>Severočeská vědecká knihovna v UL-vybudování zázemí a vybavení polygrafické a programátorské dílny</t>
  </si>
  <si>
    <t>10</t>
  </si>
  <si>
    <t>Oblastní muzeum v Děčíně -rozšíření využitelnosti lodního simulátoru v kormidelně motorové nákladní lodě</t>
  </si>
  <si>
    <t>1501</t>
  </si>
  <si>
    <t>3315</t>
  </si>
  <si>
    <t>Severoč. galerie výtv. umění v LT - akvizice</t>
  </si>
  <si>
    <t>3501</t>
  </si>
  <si>
    <t>Galerie moderního umění v Roudnici n.L. - akvizice</t>
  </si>
  <si>
    <t>3502</t>
  </si>
  <si>
    <t>Oblastní muzeum v LT-úložné systémy pro společenské vědy</t>
  </si>
  <si>
    <t>3503</t>
  </si>
  <si>
    <t>Galerie Benedikta Rejta v Lounech - akvizice</t>
  </si>
  <si>
    <t>4501</t>
  </si>
  <si>
    <t>Oblastní muzeum v Lounech-akvizice (nákup sbírky fosilních dřev)</t>
  </si>
  <si>
    <t>4502</t>
  </si>
  <si>
    <t>Regionální muzeum v Teplicích-speciální úložné systémy</t>
  </si>
  <si>
    <t>6501</t>
  </si>
  <si>
    <t>Severočeská galerie výtvarného umění v Litoměřicích-Akviziční fond-Investice</t>
  </si>
  <si>
    <t>34502</t>
  </si>
  <si>
    <t>Galerie moderního umění v Roudnici n.L.-Akviziční fond-Investice</t>
  </si>
  <si>
    <t>Oblastní muzeum v Děčíně ISO II/D -investiční</t>
  </si>
  <si>
    <t>34506</t>
  </si>
  <si>
    <t>Galerie moderního umění v RC ISO II/D -investiční</t>
  </si>
  <si>
    <t>Oblastní muzeum v Lounech - ISO II., část C</t>
  </si>
  <si>
    <t>34505</t>
  </si>
  <si>
    <t>Odbor sociálních věcí</t>
  </si>
  <si>
    <t>DSS Kadaň-Mašťov- ÚIP-Sanace anglického dvorku - Kadaň Dvořákova 1128</t>
  </si>
  <si>
    <t>11</t>
  </si>
  <si>
    <t>2601</t>
  </si>
  <si>
    <t xml:space="preserve">CSP Litoměřice - ÚIP-pořízení 2 ks průmyslových praček </t>
  </si>
  <si>
    <t>CSP Litoměřice - ÚIP-pořízení "Zařízení na přivolání pomoci-DD Libochovice"</t>
  </si>
  <si>
    <t>DSS Litvínov- ÚIP-pořízení 6 ks el.lůžek, 1 ks konvektomatu,1 ks granul.myčky</t>
  </si>
  <si>
    <t>5603</t>
  </si>
  <si>
    <t xml:space="preserve">PDSS Dubí-Teplice-UIP- na nákup 2 ks sprch. židlí a 3 ks sprch.lůžek </t>
  </si>
  <si>
    <t xml:space="preserve">PDSS Dubí - Teplice  - ÚIP- Rekonstrukce výtahu v objeku u Nových Lázní č. 8 Teplice </t>
  </si>
  <si>
    <t>PDSS Dubí - Teplice  - ÚIP- vybudování dozorumívacího zařízení sestra/klient v dom Ruská ul.</t>
  </si>
  <si>
    <t xml:space="preserve">Domov Severka Jiříkov -ÚIP-vybudování požárního schodiště </t>
  </si>
  <si>
    <t>1605</t>
  </si>
  <si>
    <t>4357</t>
  </si>
  <si>
    <t>DSS Háj a N.Ves- ÚIP-poř.1 ks plyn.sporák,1 ks el.hydr,sprch.lůž,1 ks vak.zved.1 ks prof.sušičky</t>
  </si>
  <si>
    <t>6603</t>
  </si>
  <si>
    <t>Odbor zdravotnictví</t>
  </si>
  <si>
    <t>Zdravotnická záchranná služba Ústeckého kraje - "Časná defibrilace v Úk"</t>
  </si>
  <si>
    <t>12</t>
  </si>
  <si>
    <t>3533</t>
  </si>
  <si>
    <t>ZZS ÚK - investiční příspěvek na nákup sanitních vozidel</t>
  </si>
  <si>
    <t xml:space="preserve">ZZS ÚK - investiční příspěvek na nákup transportního plicního ventilátoru </t>
  </si>
  <si>
    <t>Zdravotnická záchranná služba Ústeckého kraje - COVID 19-ochranné pomůcky</t>
  </si>
  <si>
    <t>00209</t>
  </si>
  <si>
    <t>KZ, a. s.- vyrovnávací platba plnění závazku veřejné služby (inv.dotace)</t>
  </si>
  <si>
    <t>3599</t>
  </si>
  <si>
    <t>6316</t>
  </si>
  <si>
    <t>Pl Petrohrad_Vybavení mobilních komunitních týmů (inv.)</t>
  </si>
  <si>
    <t>4702</t>
  </si>
  <si>
    <t>3523</t>
  </si>
  <si>
    <t>36</t>
  </si>
  <si>
    <t>ZZS ÚK - Dotace MZ (Podpora rozvoje a obnovy materiálně technického vybavení pro řešení krizových situací)</t>
  </si>
  <si>
    <t>35500</t>
  </si>
  <si>
    <t>Odbor dopravy a silničního hospodářství</t>
  </si>
  <si>
    <t>SÚS ÚK - investiční účelový příspěvek</t>
  </si>
  <si>
    <t>13</t>
  </si>
  <si>
    <t>0801</t>
  </si>
  <si>
    <t>DSÚK - investiční účelový příspěvek</t>
  </si>
  <si>
    <t>0802</t>
  </si>
  <si>
    <t>2292</t>
  </si>
  <si>
    <t>Softwarové služby pro DÚK - automatický dispečink</t>
  </si>
  <si>
    <t>Programové vybavení pro DÚK</t>
  </si>
  <si>
    <t>Dlouhodobý hmotný majetek</t>
  </si>
  <si>
    <t>Odbor životního prostředí a zemědělství</t>
  </si>
  <si>
    <t>FVHŽP - Fond životního prostředí - rezerva</t>
  </si>
  <si>
    <t>236340</t>
  </si>
  <si>
    <t>14</t>
  </si>
  <si>
    <t>3713</t>
  </si>
  <si>
    <t>FVHŽP - rezerva - spořící účet</t>
  </si>
  <si>
    <t>236152</t>
  </si>
  <si>
    <t>FVHŽP - Fond vodního hospodářství - rezerva</t>
  </si>
  <si>
    <t>236150</t>
  </si>
  <si>
    <t>2399</t>
  </si>
  <si>
    <t>FVHŽP - vodní hospodářství - zhodnocovací účet - rezerva</t>
  </si>
  <si>
    <t>236151</t>
  </si>
  <si>
    <t>FVHŽP - Obec Huntířov "Vodovod a vodojem Stará Oleška"</t>
  </si>
  <si>
    <t>1018</t>
  </si>
  <si>
    <t>2310</t>
  </si>
  <si>
    <t>14190003080110201001</t>
  </si>
  <si>
    <t>FVHŽP - Obec Čížkovice "Výstavba výtlakové kanalizace v ul. Benešova v Čížkovicích"</t>
  </si>
  <si>
    <t>3014</t>
  </si>
  <si>
    <t>2321</t>
  </si>
  <si>
    <t>14200000150110201001</t>
  </si>
  <si>
    <t>FVHŽP - Obec Lkáň "Splašková kanalizace a ČOV Lkáň"</t>
  </si>
  <si>
    <t>3056</t>
  </si>
  <si>
    <t>14150688160110201001</t>
  </si>
  <si>
    <t>FVHŽP - Obec Slatina "Splašková kanalizace a ČOV v obci Slatina"</t>
  </si>
  <si>
    <t>3086</t>
  </si>
  <si>
    <t>14170005220110201001</t>
  </si>
  <si>
    <t>FVHŽP - Obec Vrbice "Vrbice, Vetlá - splašková kanalizace s odkanalizováním na novou ČOV v Polepech - 3.část"</t>
  </si>
  <si>
    <t>3108</t>
  </si>
  <si>
    <t>14200000130110201001</t>
  </si>
  <si>
    <t>FVHŽP - Obec Hřivice - "Hřivice - kanalizace a ČOV, Touchovice - splašková kan."</t>
  </si>
  <si>
    <t>4017</t>
  </si>
  <si>
    <t>14170000030110201001</t>
  </si>
  <si>
    <t>FVHŽP - Obec Chlumčany "Chlumčany, Vlčí - výstavba ČOV a kanalizace"</t>
  </si>
  <si>
    <t>4018</t>
  </si>
  <si>
    <t>14190003070110201001</t>
  </si>
  <si>
    <t>FVHŽP - Městys Měcholupy "Vybudování kanalizace v pravobřežní části obce"</t>
  </si>
  <si>
    <t>4038</t>
  </si>
  <si>
    <t>14170005110110201001</t>
  </si>
  <si>
    <t>FVHŽP - Obec Pnětluky "Splašková kanalizace a ČOV Pnětluky, Konětopy"</t>
  </si>
  <si>
    <t>4049</t>
  </si>
  <si>
    <t>14170005460110201001</t>
  </si>
  <si>
    <t>FVHŽP - Město Košťany "Kanalizace Košťany - Hampuš, Zámeček"</t>
  </si>
  <si>
    <t>6015</t>
  </si>
  <si>
    <t>14170005160110201001</t>
  </si>
  <si>
    <t>FVHŽP - Obec Malečov "Malečov - dostavba kanalizace"</t>
  </si>
  <si>
    <t>7009</t>
  </si>
  <si>
    <t>14200000170110201001</t>
  </si>
  <si>
    <t>FVHŽP - Obec Domoušice "Stavební úpravy umělé vodní nádrže na pozemku č. parc. 1091/2 v k.ú. Domoušice"</t>
  </si>
  <si>
    <t>4014</t>
  </si>
  <si>
    <t>2341</t>
  </si>
  <si>
    <t>14200000100110201001</t>
  </si>
  <si>
    <t>FVHŽP - Obec Nová Ves "Nová Ves – řešení havarijního stavu malé vodní nádrže včetně zborcené části odtoku"</t>
  </si>
  <si>
    <t>4041</t>
  </si>
  <si>
    <t>14190003120110201001</t>
  </si>
  <si>
    <t>Program na podporu odpadového hospodářství obcí v ÚK</t>
  </si>
  <si>
    <t>00271</t>
  </si>
  <si>
    <t>FVHŽP - Podpora odpadového hospodářství obcí v ÚK</t>
  </si>
  <si>
    <t>3722</t>
  </si>
  <si>
    <t>Obec Vilémov u Šluknova -"Revitalizace sběrných míst na tříděný odpad" POH 3. výzva</t>
  </si>
  <si>
    <t>1057</t>
  </si>
  <si>
    <t>14200000050111101003</t>
  </si>
  <si>
    <t>Město Kadaň - "Zlepšení možnosti třídění odpadů pro občany města" POH 3. výzva</t>
  </si>
  <si>
    <t>2014</t>
  </si>
  <si>
    <t>14190002950111101003</t>
  </si>
  <si>
    <t>Obec Kryštofovy Hamry - "Sběrný dvůr Kryštofovy Hamry" POH 3. výzva</t>
  </si>
  <si>
    <t>2018</t>
  </si>
  <si>
    <t>14190002880111101003</t>
  </si>
  <si>
    <t>Obec Všestudy - "Vybudování veřejných sběrných míst pro oddělený sběr složek komunálního odpadu v obci Všestudy" POH 3. výzva</t>
  </si>
  <si>
    <t>2046</t>
  </si>
  <si>
    <t>14190002890111101003</t>
  </si>
  <si>
    <t>Obec Doksany - "Obec Doksany - polopodzemní kontejnery" POH 3. výzva</t>
  </si>
  <si>
    <t>3018</t>
  </si>
  <si>
    <t>14200000030111101003</t>
  </si>
  <si>
    <t>Obec Chodovlice - "Sběrné místo Chodovlice" POH 3. výzva</t>
  </si>
  <si>
    <t>3031</t>
  </si>
  <si>
    <t>14190002820111101003</t>
  </si>
  <si>
    <t>Město Litoměřice - "Modernizace 7 stávajících podzemních kontejnerových stání, pořízení nášlapných vhozových zařízení" POH 4.výzva</t>
  </si>
  <si>
    <t>14200000250111101004</t>
  </si>
  <si>
    <t>Obec Blažim -"Oplocení sběrného dvora Blažim a pořízení zařízení" POH 3. výzva</t>
  </si>
  <si>
    <t>4003</t>
  </si>
  <si>
    <t>14190003000111101003</t>
  </si>
  <si>
    <t>Obec Čeradice -"Modernizace sběrného místa Čeradice" POH 3. výzva</t>
  </si>
  <si>
    <t>4009</t>
  </si>
  <si>
    <t>14190003030111101003</t>
  </si>
  <si>
    <t>Město Louny - "Vybudování podzemních kontejnerů na separovaný odpadů v ulicích Kosmonautů a Lipová" POH 3. výzva</t>
  </si>
  <si>
    <t>14190002690111101003</t>
  </si>
  <si>
    <t>Obec Zbrašín - "Sběrný dvůr odpadů Zbrašín" POH 3. výzva</t>
  </si>
  <si>
    <t>4073</t>
  </si>
  <si>
    <t>14200000020111101003</t>
  </si>
  <si>
    <t>Město Bílina - "Modernizace sběrného dvora" POH 3. výzva</t>
  </si>
  <si>
    <t>14190002980111101003</t>
  </si>
  <si>
    <t>Statutární město Teplice - "Modernizace kontejnerových stání Statutární město Teplice 2019" POH 3. výzva</t>
  </si>
  <si>
    <t>6033</t>
  </si>
  <si>
    <t>14190002990111101003</t>
  </si>
  <si>
    <t>Obec Janov - "Pořízení techniky na svoz bioodpadu v obci Janov" POH 3. výzva</t>
  </si>
  <si>
    <t>1021</t>
  </si>
  <si>
    <t>3725</t>
  </si>
  <si>
    <t>14190002920111101003</t>
  </si>
  <si>
    <t xml:space="preserve">Obec Ludvíkovice - "Pořízení nádob a zařízení na třídění odpadu v obci Ludvíkovice" POH 3. výzva </t>
  </si>
  <si>
    <t>1035</t>
  </si>
  <si>
    <t>14190002830111101003</t>
  </si>
  <si>
    <t>Obec Droužkovice - "Nákup kontejnerů na bioodpad" POH 3. výzva</t>
  </si>
  <si>
    <t>2007</t>
  </si>
  <si>
    <t>14190002970111101003</t>
  </si>
  <si>
    <t>Obec Otvice - "Zkvalitnění sběru a svozu komunálního a bioodpadu v obci Otvice, doplnění vybavení sběrného dvora" POH 3. výzva</t>
  </si>
  <si>
    <t>2029</t>
  </si>
  <si>
    <t>14190003060111101003</t>
  </si>
  <si>
    <t>Obec Vilémov - "Pořízení 2 ks kontejnerů" POH 3. výzva</t>
  </si>
  <si>
    <t>2043</t>
  </si>
  <si>
    <t>14190002940111101003</t>
  </si>
  <si>
    <t>Obec Všehrdy - "Pořízení kompostérů pro občany obce Všehrdy" POH 3. výzva</t>
  </si>
  <si>
    <t>2045</t>
  </si>
  <si>
    <t>14190002810111101003</t>
  </si>
  <si>
    <t>Obec Klapý -"Pořízení techniky pro svoz a přepravu odpadu" POH 3. výzva</t>
  </si>
  <si>
    <t>3039</t>
  </si>
  <si>
    <t>14190003020111101003</t>
  </si>
  <si>
    <t>Město Litoměřice - "Litoměřice - pořízení manipulační techniky pro městskou kompostárnu" POH 3. výzva</t>
  </si>
  <si>
    <t>14190002910111101003</t>
  </si>
  <si>
    <t>Obec Malé Žernoseky - "Pořízení štěpkovače k zpracování bioodpadu" POH 3. výzva</t>
  </si>
  <si>
    <t>3061</t>
  </si>
  <si>
    <t>14190002930111101003</t>
  </si>
  <si>
    <t>Město Roudnice nad Labem - "Polozapouštěné podzemní kontejnery - V Uličkách a na sídlišti JIH v Roudnici nad Labem"</t>
  </si>
  <si>
    <t>3083</t>
  </si>
  <si>
    <t>14200000080111101003</t>
  </si>
  <si>
    <t>Obec Černčice - "Kompostéry pro občany obce Černčice" POH 3. výzva</t>
  </si>
  <si>
    <t>4011</t>
  </si>
  <si>
    <t>14190002700111101003</t>
  </si>
  <si>
    <t>Obec Černčice - "Pořízení kontejnerů pro tříděný odpad" POH 3. výzva</t>
  </si>
  <si>
    <t>14190002900111101003</t>
  </si>
  <si>
    <t>Obec Hříškov - "Tříděný odpad v obci Hříškov" POH 3. výzva</t>
  </si>
  <si>
    <t>4016</t>
  </si>
  <si>
    <t>14190002840111101003</t>
  </si>
  <si>
    <t>Obec Zbrašín -"Komunitní kompostárna Zbrašín" POH 3. výzva</t>
  </si>
  <si>
    <t>14190003010111101003</t>
  </si>
  <si>
    <t>Odbor investiční - akce hrazené z úvěru</t>
  </si>
  <si>
    <t>Speciální základní škola a Prakt. škola Šluknov - celková rekonstrukce budovy</t>
  </si>
  <si>
    <t>1509</t>
  </si>
  <si>
    <t>1390</t>
  </si>
  <si>
    <t>3114</t>
  </si>
  <si>
    <t>15170000230120103001</t>
  </si>
  <si>
    <t>Spec. ZŠ, MŠ a PrŠ,ÚL - výměna vnitřních instalací</t>
  </si>
  <si>
    <t>7130</t>
  </si>
  <si>
    <t>15170000360120103001</t>
  </si>
  <si>
    <t>Spec. ZŠ, MŠ a PrŠ,ÚL - výměna vnitřních instalací - dodávky</t>
  </si>
  <si>
    <t>SZŠ a OA, Rumburk - reko DM včetně umístění PPP a Spec. ped. centra</t>
  </si>
  <si>
    <t>1110</t>
  </si>
  <si>
    <t>15170000280120103001</t>
  </si>
  <si>
    <t>VOŠ a SPŠ strojní, stavební a dopravní, Děčín-reko objektu na Slovanské</t>
  </si>
  <si>
    <t>15150683200120103001</t>
  </si>
  <si>
    <t>SŠ stavební a strojní, Teplice - dost.areálu školy, 1. etapa-2.část</t>
  </si>
  <si>
    <t>15000468040120103001</t>
  </si>
  <si>
    <t>Gymnázium a Střední odborná škola Dr. Václava Šmejkala, ÚL-st.úpr.a dost.areálu</t>
  </si>
  <si>
    <t>7230</t>
  </si>
  <si>
    <t>3127</t>
  </si>
  <si>
    <t>15140685310120103001</t>
  </si>
  <si>
    <t>CSP Ltm,p.o.-Výstavba nové objektu pro pobyt.soc.službu s cíl.skup.senioři</t>
  </si>
  <si>
    <t>1511</t>
  </si>
  <si>
    <t>15160000540120103001</t>
  </si>
  <si>
    <t>PDSS Dubí-Teplice - revitalizace DD Dubí</t>
  </si>
  <si>
    <t>15120573170120103001</t>
  </si>
  <si>
    <t>DOZP ÚL-reko budovy č.p.1738,Teplice-zřízení chráněného bydlení</t>
  </si>
  <si>
    <t>7601</t>
  </si>
  <si>
    <t>15170000540120103001</t>
  </si>
  <si>
    <t>Most Štětí na silnici III/26119 ev. č. 26119-1</t>
  </si>
  <si>
    <t>1513</t>
  </si>
  <si>
    <t>15120541910120103001</t>
  </si>
  <si>
    <t>Rekonstrukce mostu E.Beneše</t>
  </si>
  <si>
    <t>15150682210120103001</t>
  </si>
  <si>
    <t>II/250-Staňkovice-směr křižovatka I/7-odstranění sesuvu</t>
  </si>
  <si>
    <t>15150682910120103001</t>
  </si>
  <si>
    <t>Supervize a rekonstrukce mostu ev.č.24049-1A Roudnice n.L.</t>
  </si>
  <si>
    <t>15150683010120103001</t>
  </si>
  <si>
    <t>Supervize a rekonstrukce mostu ev.č.24049-1 Roudnice n.L.</t>
  </si>
  <si>
    <t>II/240-Rekonstrukce most.objektu 240-031,031A v Roudnici n.L.</t>
  </si>
  <si>
    <t>15160000550120103001</t>
  </si>
  <si>
    <t>Odbor investiční - SPZ Triangle</t>
  </si>
  <si>
    <t>SPZ Triangle - zpřístup. Staňkovickéro rozptylu pro menší investory - I. et. HTÚ</t>
  </si>
  <si>
    <t>1516</t>
  </si>
  <si>
    <t>0100</t>
  </si>
  <si>
    <t>3639</t>
  </si>
  <si>
    <t>00053</t>
  </si>
  <si>
    <t>15100467400000000000</t>
  </si>
  <si>
    <t>SPZ Triangle - zpřístup.Staňkovického rozptylu pro menší investory</t>
  </si>
  <si>
    <t>00530</t>
  </si>
  <si>
    <t>00531</t>
  </si>
  <si>
    <t>SPZ Triangle-odstranění podzem.objektů (ostatní)</t>
  </si>
  <si>
    <t>15140682520000000000</t>
  </si>
  <si>
    <t>SPZ Triangle-přístavba užitkového vodojemu</t>
  </si>
  <si>
    <t>15150682550120101001</t>
  </si>
  <si>
    <t>SPZ Triangle-výstavba autobusových zastávek Sever III</t>
  </si>
  <si>
    <t>15150682570120101001</t>
  </si>
  <si>
    <t>SPZ Triangle-přezbrojení regulačních stanic plynu</t>
  </si>
  <si>
    <t>15150682580120101001</t>
  </si>
  <si>
    <t>SPZ Triangle-čistírna technologických odpadních vod</t>
  </si>
  <si>
    <t>15150682590120101001</t>
  </si>
  <si>
    <t>SPZ Triangle-odstranění podzem.objektů(Nexen)</t>
  </si>
  <si>
    <t>15150682610120101001</t>
  </si>
  <si>
    <t>SPZ Triangle-parkovací stání pro kamiony</t>
  </si>
  <si>
    <t>15150682620120101001</t>
  </si>
  <si>
    <t>SPZ Triangle-prodloužení STL plynu II.etapa</t>
  </si>
  <si>
    <t>15150682690120101001</t>
  </si>
  <si>
    <t>SPZ Triangle-Triangle City a zázemí obč.vybavenosti</t>
  </si>
  <si>
    <t>15150682960120101001</t>
  </si>
  <si>
    <t>SPZ Triangle-přezbroj.čerp.stan.pitné vody</t>
  </si>
  <si>
    <t>15160000020120101001</t>
  </si>
  <si>
    <t>SPZ Triangle-dodateč.dekontaminace v SPZ Triangle</t>
  </si>
  <si>
    <t>15160000060120101001</t>
  </si>
  <si>
    <t>SPZ Triangle-spojovací komunikace Triangle City-Jih</t>
  </si>
  <si>
    <t>15160000070120101001</t>
  </si>
  <si>
    <t>SPZ Triangle-autobusové zastávky II.etapa</t>
  </si>
  <si>
    <t>15160000140120101001</t>
  </si>
  <si>
    <t>SPZ Triangle-dovybavení technologie biolog.čističky odpad.vod</t>
  </si>
  <si>
    <t>15170000050120101001</t>
  </si>
  <si>
    <t>SPZ Triangle-parkovací stání pro kamiony II.etapa</t>
  </si>
  <si>
    <t>15170000060120101001</t>
  </si>
  <si>
    <t>SPZ Triangle-úpr.rozvodů splašk.kanalizace a výtlaku vyčišt.techn.vod</t>
  </si>
  <si>
    <t>15200000080120101001</t>
  </si>
  <si>
    <t>SPZ Triangle - rezerva</t>
  </si>
  <si>
    <t>Odbor strategie, přípravy a realizace projektů</t>
  </si>
  <si>
    <t>Fond Ústeckého kraje</t>
  </si>
  <si>
    <t>Individuální dotace (FÚK)</t>
  </si>
  <si>
    <t>00222</t>
  </si>
  <si>
    <t>Rezerva - Individuální dotace (FÚK)</t>
  </si>
  <si>
    <t>236600</t>
  </si>
  <si>
    <t>20</t>
  </si>
  <si>
    <t>Obec Patokryje, Dovybavení samonosného stroje</t>
  </si>
  <si>
    <t>5024</t>
  </si>
  <si>
    <t>20200031650110501008</t>
  </si>
  <si>
    <t>Obec Lišany, Lišany- komunikace a chodníky</t>
  </si>
  <si>
    <t>4034</t>
  </si>
  <si>
    <t>20200028500110501008</t>
  </si>
  <si>
    <t>Obec Vinařice, Rekonstrukce přístupu ke hřbitovu</t>
  </si>
  <si>
    <t>4066</t>
  </si>
  <si>
    <t>20200000980110501008</t>
  </si>
  <si>
    <t>Obec Dobrná, Oprava propustku Dobrná</t>
  </si>
  <si>
    <t>1007</t>
  </si>
  <si>
    <t>2333</t>
  </si>
  <si>
    <t>20200028200110501008</t>
  </si>
  <si>
    <t>Město Dolní Poustevna, Vybavení školních jídelen v Dolní Poustevně</t>
  </si>
  <si>
    <t>1011</t>
  </si>
  <si>
    <t>20200001060110501008</t>
  </si>
  <si>
    <t>Město Varnsdorf, ZŠ Varnsdorf, Východní 1602, okres Děčín, p.o., Školní zahrada</t>
  </si>
  <si>
    <t>1052</t>
  </si>
  <si>
    <t>20200028160110501008</t>
  </si>
  <si>
    <t xml:space="preserve">NOVÉ ČESKO, nadační fond, Praha, Generátor pro REVOLUTION TRAIN </t>
  </si>
  <si>
    <t>6321</t>
  </si>
  <si>
    <t>20190017640110501008</t>
  </si>
  <si>
    <t>Obec Bílence, Rekonstrukce zámku ve Škrli- PD-1. etapa</t>
  </si>
  <si>
    <t>2001</t>
  </si>
  <si>
    <t>3322</t>
  </si>
  <si>
    <t>20200031250110501008</t>
  </si>
  <si>
    <t>Obec Třebívlice, Bronzové sousoší J.W.v.Goetha a U.v. Levetzow</t>
  </si>
  <si>
    <t>3097</t>
  </si>
  <si>
    <t>3326</t>
  </si>
  <si>
    <t>20190005770110501007</t>
  </si>
  <si>
    <t>Obec Nezabylice, Dokončení modernizace technického zázemí hřiště</t>
  </si>
  <si>
    <t>2027</t>
  </si>
  <si>
    <t>3412</t>
  </si>
  <si>
    <t>20200031350110501008</t>
  </si>
  <si>
    <t>Obec Úštěk, Workoutové hřiště Úštěk</t>
  </si>
  <si>
    <t>3101</t>
  </si>
  <si>
    <t>20190005490110501007</t>
  </si>
  <si>
    <t>EQUIPARK, o.p.s., Lužice,Osvětlení pro děti do kryté jezdecké haly Equipark</t>
  </si>
  <si>
    <t>3419</t>
  </si>
  <si>
    <t>20200020380110501008</t>
  </si>
  <si>
    <t>Fotbalový klub Jiskra Modrá, z.s., Multifunkční stroj na údrřbu travnatých hřišť</t>
  </si>
  <si>
    <t>20200000240110501008</t>
  </si>
  <si>
    <t>Lyžařský klub Slovan Košťany, z.s., Pořízení sportovního zázemí klubu</t>
  </si>
  <si>
    <t>20200001110110501008</t>
  </si>
  <si>
    <t>AVZO TSČ ČR Střelci Teplice,Obnova sportovně střeleckého areálu Teplice</t>
  </si>
  <si>
    <t>20200001510110501008</t>
  </si>
  <si>
    <t>Veslařský klub Slavoj Litoměřice, z.s., Tréninkové vybavení mládeže</t>
  </si>
  <si>
    <t>20200027980110501008</t>
  </si>
  <si>
    <t>Klub freestylového lyžování Most, z.s., Výstavba treninkového centra pro akrobacii</t>
  </si>
  <si>
    <t>20200000990110501008</t>
  </si>
  <si>
    <t>TJ Slavoj Děčín, z.s., Výměna oken v budově TJ Slavoj Děčín - I. etapa</t>
  </si>
  <si>
    <t>20200001200110501008</t>
  </si>
  <si>
    <t>Fotbalový klub Bílina, z.s.,Pořízení techniky pro údržbu sportoviště</t>
  </si>
  <si>
    <t>20200033700110501008</t>
  </si>
  <si>
    <t>Junák-český skaut, středisko Oheň Most, z.s., Stop únikům tepla</t>
  </si>
  <si>
    <t>3421</t>
  </si>
  <si>
    <t>20200000620110501008</t>
  </si>
  <si>
    <t>Stat. město Ústí n.L., Moderní a bezpečné dětské hřiště - ul. Poláčkova</t>
  </si>
  <si>
    <t>20200020590110501008</t>
  </si>
  <si>
    <t>Město Žatec, Klimatizační jednotky v areálu nemocnice</t>
  </si>
  <si>
    <t>20190015340110501007</t>
  </si>
  <si>
    <t>Hospic Sv. Štěpána, z.s., Litoměřice, Klimatizace pro hospic</t>
  </si>
  <si>
    <t>3525</t>
  </si>
  <si>
    <t>20190006130110501007</t>
  </si>
  <si>
    <t>Obec Obora, Revitalizace areálu hřbitova - dlážděná cesta</t>
  </si>
  <si>
    <t>4043</t>
  </si>
  <si>
    <t>3632</t>
  </si>
  <si>
    <t>20200031460110501008</t>
  </si>
  <si>
    <t>Obec Pnětluky, Revitalizace návsi, Pnětluky</t>
  </si>
  <si>
    <t>20200031380110501008</t>
  </si>
  <si>
    <t>Město Blšany, Liběšoviceč.p. 75-příprava obnovy areálu</t>
  </si>
  <si>
    <t>4004</t>
  </si>
  <si>
    <t>3699</t>
  </si>
  <si>
    <t>20200031410110501008</t>
  </si>
  <si>
    <t>Obec Žabovřesky nad Ohří, Traktorový nosič se dvěma kontjnery na bioodpad</t>
  </si>
  <si>
    <t>20200028590110501008</t>
  </si>
  <si>
    <t>Spolek nad Ploučnicí, Františkov n.P., Monitoring mláďat zvěře před senosečí</t>
  </si>
  <si>
    <t>3741</t>
  </si>
  <si>
    <t>20200022660110501008</t>
  </si>
  <si>
    <t>Obec Arnoltice, Pořízení valníku za traktor</t>
  </si>
  <si>
    <t>1001</t>
  </si>
  <si>
    <t>20200031610110501008</t>
  </si>
  <si>
    <t>Obec Hřensko, Pořízení techniky pro potřeby obce</t>
  </si>
  <si>
    <t>1017</t>
  </si>
  <si>
    <t>20200031640110501008</t>
  </si>
  <si>
    <t>Obec Kámen, Zahradní traktor vč. příslušenství</t>
  </si>
  <si>
    <t>1027</t>
  </si>
  <si>
    <t>20200028560110501008</t>
  </si>
  <si>
    <t>Obec Kunratice, Zahradní traktor na údržbu veřejné zeleně v obci</t>
  </si>
  <si>
    <t>1029</t>
  </si>
  <si>
    <t>20200028400110501008</t>
  </si>
  <si>
    <t>Obec Kytlice, Pořízení zahradního traktoru</t>
  </si>
  <si>
    <t>1031</t>
  </si>
  <si>
    <t>20200028410110501008</t>
  </si>
  <si>
    <t>Obec Srbská Kamenice, Pracovní čtyřkolka</t>
  </si>
  <si>
    <t>20200028360110501008</t>
  </si>
  <si>
    <t>Obec Staré Křečany, Pořízení techniky na údržbu veřejných prostranství</t>
  </si>
  <si>
    <t>1046</t>
  </si>
  <si>
    <t>20200028330110501008</t>
  </si>
  <si>
    <t>Obec Vilémov, Pořízení travního mulčeru</t>
  </si>
  <si>
    <t>20200028570110501008</t>
  </si>
  <si>
    <t>Obec Droužkovice, Pořízení elektrické pracovní tříkolky</t>
  </si>
  <si>
    <t>20200028640110501008</t>
  </si>
  <si>
    <t>Obec Hora Svatého Šebestiána, Pořízení techniky pro údržbu zeleně</t>
  </si>
  <si>
    <t>2008</t>
  </si>
  <si>
    <t>20200031630110501008</t>
  </si>
  <si>
    <t>Obec Libědice, Pořízení mulčovače za traktor</t>
  </si>
  <si>
    <t>2021</t>
  </si>
  <si>
    <t>20200028310110501008</t>
  </si>
  <si>
    <t>Město Loučná pod Klínovcem, Pořízení techniky - zametač komunikací</t>
  </si>
  <si>
    <t>2022</t>
  </si>
  <si>
    <t>20200028440110501008</t>
  </si>
  <si>
    <t>Obec Vilémov, Technika na údržbu zeleně</t>
  </si>
  <si>
    <t>20200028320110501008</t>
  </si>
  <si>
    <t>Obec Bříza, Nákup sekacího traktoru</t>
  </si>
  <si>
    <t>3006</t>
  </si>
  <si>
    <t>20200028430110501008</t>
  </si>
  <si>
    <t>Obec Černěves, Údržba veřejných prostranství</t>
  </si>
  <si>
    <t>3011</t>
  </si>
  <si>
    <t>20200031600110501008</t>
  </si>
  <si>
    <t>Obec Doksany, Pořízení techniky na údržbu zeleně</t>
  </si>
  <si>
    <t>20200031620110501008</t>
  </si>
  <si>
    <t>Obec Hrobce, Pořízení techniky na údržbu zeleně 2020</t>
  </si>
  <si>
    <t>3028</t>
  </si>
  <si>
    <t>20200031560110501008</t>
  </si>
  <si>
    <t>Obec Chotiměř, Pořízení úklidové a sekací techniky</t>
  </si>
  <si>
    <t>3033</t>
  </si>
  <si>
    <t>20200028620110501008</t>
  </si>
  <si>
    <t>Obec Chudoslavice, Nákup komunálního traktoru</t>
  </si>
  <si>
    <t>3035</t>
  </si>
  <si>
    <t>20200028460110501008</t>
  </si>
  <si>
    <t>Obec Křesín, Zahradní traktor-sekačka</t>
  </si>
  <si>
    <t>3044</t>
  </si>
  <si>
    <t>20200031520110501008</t>
  </si>
  <si>
    <t xml:space="preserve">Obec Libotenice, Pořízení mulčovače na údržbu veřejné zeleně </t>
  </si>
  <si>
    <t>3054</t>
  </si>
  <si>
    <t>20200031510110501008</t>
  </si>
  <si>
    <t>Obec Malé Žernoseky, Cisterna pro zálivku dřevin</t>
  </si>
  <si>
    <t>20200028510110501008</t>
  </si>
  <si>
    <t>Obec Oleško, Údržba zeleně v obci Oleško</t>
  </si>
  <si>
    <t>3071</t>
  </si>
  <si>
    <t>20200028420110501008</t>
  </si>
  <si>
    <t>Obec Sedlec, Pořízení úklidové techniky veřejných ploch Sedlec</t>
  </si>
  <si>
    <t>3084</t>
  </si>
  <si>
    <t>20200028370110501008</t>
  </si>
  <si>
    <t>Obec Travčice, Zlepšení stavu zeleně v obci</t>
  </si>
  <si>
    <t>3094</t>
  </si>
  <si>
    <t>20200031570110501008</t>
  </si>
  <si>
    <t>Obec Blatno, Pořízení sekačky- zeleň</t>
  </si>
  <si>
    <t>4002</t>
  </si>
  <si>
    <t>20200031580110501008</t>
  </si>
  <si>
    <t>Město Nepomyšl, Mechanizace na údržbu obecní zeleně</t>
  </si>
  <si>
    <t>4039</t>
  </si>
  <si>
    <t>20200028480110501008</t>
  </si>
  <si>
    <t>Obec Obora, Pořízení techniky 2020</t>
  </si>
  <si>
    <t>20200031540110501008</t>
  </si>
  <si>
    <t>Obec Petrohrad, Technika na údržbu zeleně</t>
  </si>
  <si>
    <t>4048</t>
  </si>
  <si>
    <t>20200028340110501008</t>
  </si>
  <si>
    <t>Obec Žíželice, Nákup žacího stroje</t>
  </si>
  <si>
    <t>4077</t>
  </si>
  <si>
    <t>20200028470110501008</t>
  </si>
  <si>
    <t>Obec Lišnice, Pořízení štěpkovače dřevní hmoty</t>
  </si>
  <si>
    <t>5012</t>
  </si>
  <si>
    <t>20200028530110501008</t>
  </si>
  <si>
    <t>Obec Měrunice, Pořízení techniky na údržbu zeleně v obci Měrunice</t>
  </si>
  <si>
    <t>6021</t>
  </si>
  <si>
    <t>20200031590110501008</t>
  </si>
  <si>
    <t>Obec Obrnice, Obrnice - Záchranný nafukovací stan</t>
  </si>
  <si>
    <t>5023</t>
  </si>
  <si>
    <t>5219</t>
  </si>
  <si>
    <t>20190015360110501007</t>
  </si>
  <si>
    <t>ostatní</t>
  </si>
  <si>
    <t>město Terezín - komunikace II</t>
  </si>
  <si>
    <t>3093</t>
  </si>
  <si>
    <t>město Terezín - rekonstrukce Wieserova domu</t>
  </si>
  <si>
    <t>město Postoloprty - fotbalový stadion FK Postoloprty II 2020</t>
  </si>
  <si>
    <t>4054</t>
  </si>
  <si>
    <t>Podpora nejvýznamnějších kulturních tradic Ústeckého kraje</t>
  </si>
  <si>
    <t>00026</t>
  </si>
  <si>
    <t>Destinační agentura České Středohoří o.p.s. - Říp a Milešovka, vrcholy udr. rozvoje</t>
  </si>
  <si>
    <t>3429</t>
  </si>
  <si>
    <t>01200000250110501008</t>
  </si>
  <si>
    <t>Universita J. E. Purkyně, ÚL</t>
  </si>
  <si>
    <t>00059</t>
  </si>
  <si>
    <t>Universita J. E. Purkyně, ÚL - vodíková technologie pro vzdělávání</t>
  </si>
  <si>
    <t>01200000480110501008</t>
  </si>
  <si>
    <t>Policie ČR</t>
  </si>
  <si>
    <t>00217</t>
  </si>
  <si>
    <t>finanční dar Policii ČR - inv</t>
  </si>
  <si>
    <t>5311</t>
  </si>
  <si>
    <t>6331</t>
  </si>
  <si>
    <t>Hasičský záchranný sbor ÚK</t>
  </si>
  <si>
    <t>00218</t>
  </si>
  <si>
    <t>finanční dar Hasičskému záchrannému sboru ÚK - inv</t>
  </si>
  <si>
    <t>5511</t>
  </si>
  <si>
    <t>Sdružení hasičů Čech, Moravy a Slezska</t>
  </si>
  <si>
    <t>00316</t>
  </si>
  <si>
    <t>finanční dar SH ČMS</t>
  </si>
  <si>
    <t xml:space="preserve">Plnění základních úkolů obce – rozvoj zdraví </t>
  </si>
  <si>
    <t>00265</t>
  </si>
  <si>
    <t xml:space="preserve">Město Kadaň-Plnění základních úkolů obce – rozvoj zdraví </t>
  </si>
  <si>
    <t>12200000030110502001</t>
  </si>
  <si>
    <t xml:space="preserve">Město Žatec -Plnění základních úkolů obce – rozvoj zdraví </t>
  </si>
  <si>
    <t>12200000470110502002</t>
  </si>
  <si>
    <t>dopravní terminály</t>
  </si>
  <si>
    <t>00318</t>
  </si>
  <si>
    <t>Rezerva - dopravní terminály</t>
  </si>
  <si>
    <t>Regionální podpůrný fondu Ústeckého kraje</t>
  </si>
  <si>
    <t>Rezerva - Kotlíkové dotace</t>
  </si>
  <si>
    <t>236650</t>
  </si>
  <si>
    <t>00221</t>
  </si>
  <si>
    <t>Podpora začínajících podnikatelů</t>
  </si>
  <si>
    <t>00333</t>
  </si>
  <si>
    <t>Rezerva - Podpora začínajících podnikatelů v ÚK</t>
  </si>
  <si>
    <t>6312</t>
  </si>
  <si>
    <t>20200001960111001005</t>
  </si>
  <si>
    <t>20200001970111001005</t>
  </si>
  <si>
    <t>20200001980111001005</t>
  </si>
  <si>
    <t>20200002040111001005</t>
  </si>
  <si>
    <t>20200002030111001005</t>
  </si>
  <si>
    <t>20200002010111001005</t>
  </si>
  <si>
    <t>20200002080111001005</t>
  </si>
  <si>
    <t>20200002160111001005</t>
  </si>
  <si>
    <t>20200002070111001005</t>
  </si>
  <si>
    <t>20200002090010101001</t>
  </si>
  <si>
    <t>PZP-GALLI DISTILLERY, s.r.o., Varnsdorf, Pořízení výrobního zařízení pro ovocný lihovar zaměřený na 100% přírodní produkty</t>
  </si>
  <si>
    <t>6313</t>
  </si>
  <si>
    <t>20200002060111001005</t>
  </si>
  <si>
    <t>PZP-AEB SERVICES, s.r.o., Most, AEB services- výškové práce</t>
  </si>
  <si>
    <t>20200002990111001005</t>
  </si>
  <si>
    <t>PZP-JB 2019, s.r.o., Most, Pneu servis Most</t>
  </si>
  <si>
    <t>20200002110111001005</t>
  </si>
  <si>
    <t>PZP-MH úklid, s.r.o., Meziboří, Cleen Servis</t>
  </si>
  <si>
    <t>20200002100111001005</t>
  </si>
  <si>
    <t>PZP-MANUFACTA, s.r.o., Most, Sewing machine</t>
  </si>
  <si>
    <t>20200002120111001005</t>
  </si>
  <si>
    <t>Program podpory JSDHO a IZS</t>
  </si>
  <si>
    <t>00022</t>
  </si>
  <si>
    <t>rezerva - dotační program pro Jednotky sboru dobrovolných hasičů obcí</t>
  </si>
  <si>
    <t>Program podpory JSDHO a IZS - město Benešov n. Ploučnicí - nový dopravní automobil</t>
  </si>
  <si>
    <t>1002</t>
  </si>
  <si>
    <t>01200001040111002003</t>
  </si>
  <si>
    <t>Program podpory JSDHO a IZS - obec Dobkovice- hasičská zbrojnice</t>
  </si>
  <si>
    <t>1006</t>
  </si>
  <si>
    <t>01200001050111002003</t>
  </si>
  <si>
    <t>Program podpory JSDHO a IZS - obec Dolní Habartice - nákup dopravního automobilu</t>
  </si>
  <si>
    <t>1008</t>
  </si>
  <si>
    <t>01200000970111002003</t>
  </si>
  <si>
    <t>Program podpory JSDHO a IZS - obec Starý Šachov - dopravní automobil</t>
  </si>
  <si>
    <t>1047</t>
  </si>
  <si>
    <t>01200001070111002003</t>
  </si>
  <si>
    <t>Program podpory JSDHO a IZS - město Šluknov - nákup dopravního automobilu</t>
  </si>
  <si>
    <t>1048</t>
  </si>
  <si>
    <t>01200001000111002003</t>
  </si>
  <si>
    <t xml:space="preserve">Program podpory JSDHO a IZS - obec Vilémov - dopravní automobil </t>
  </si>
  <si>
    <t>01200001090111002003</t>
  </si>
  <si>
    <t>Program podpory JSDHO a IZS - obec Hora Svatého Šebestiána - nákup CAS</t>
  </si>
  <si>
    <t>01200000920111002003</t>
  </si>
  <si>
    <t>Program podpory JSDHO a IZS - obec Radonice - nákup CAS</t>
  </si>
  <si>
    <t>2035</t>
  </si>
  <si>
    <t>01200000910111002003</t>
  </si>
  <si>
    <t>Program podpory JSDHO a IZS - město Vejprty- reko požární zbrojnice</t>
  </si>
  <si>
    <t>2041</t>
  </si>
  <si>
    <t>01200001060111002003</t>
  </si>
  <si>
    <t xml:space="preserve">Program podpory JSDHO a IZS - obec Černouček - dopravní automobil </t>
  </si>
  <si>
    <t>3013</t>
  </si>
  <si>
    <t>01200001120111002003</t>
  </si>
  <si>
    <t>Program podpory JSDHO a IZS - obec Chotiměř - nákup dopravního automobilu</t>
  </si>
  <si>
    <t>01200001020111002003</t>
  </si>
  <si>
    <t>Program podpory JSDHO a IZS - obec Chudoslavice - nákup dopravního automobilu</t>
  </si>
  <si>
    <t>01200000940111002003</t>
  </si>
  <si>
    <t xml:space="preserve">Program podpory JSDHO a IZS - obec Liběšice - dopravní automobil </t>
  </si>
  <si>
    <t>3049</t>
  </si>
  <si>
    <t>01200001110111002003</t>
  </si>
  <si>
    <t xml:space="preserve">Program podpory JSDHO a IZS - obec Lukavec - dopravní automobil </t>
  </si>
  <si>
    <t>3059</t>
  </si>
  <si>
    <t>01200001100111002003</t>
  </si>
  <si>
    <t>Program podpory JSDHO a IZS - městys Cítoliby - nákup dodávkového automobilu</t>
  </si>
  <si>
    <t>4008</t>
  </si>
  <si>
    <t>01200000960111002003</t>
  </si>
  <si>
    <t xml:space="preserve">Program podpory JSDHO a IZS - městys Peruc - dopravní automobil </t>
  </si>
  <si>
    <t>4047</t>
  </si>
  <si>
    <t>01200001140111002003</t>
  </si>
  <si>
    <t>Program podpory JSDHO a IZS - obec Petrohrad - nákup dopravního automobilu</t>
  </si>
  <si>
    <t>01200000950111002003</t>
  </si>
  <si>
    <t>Program podpory JSDHO a IZS - město Postoloprty - nákup dopravního automobilu</t>
  </si>
  <si>
    <t>01200000980111002003</t>
  </si>
  <si>
    <t>Program podpory JSDHO a IZS - městys Slavětín - nákup dopravního automobilu</t>
  </si>
  <si>
    <t>01200001010111002003</t>
  </si>
  <si>
    <t>Program podpory JSDHO a IZS - obec Smolnice - nákup dopravního automobilu</t>
  </si>
  <si>
    <t>4058</t>
  </si>
  <si>
    <t>01200000990111002003</t>
  </si>
  <si>
    <t>Program podpory JSDHO a IZS - obec Tuchořice - nákup CAS</t>
  </si>
  <si>
    <t>4062</t>
  </si>
  <si>
    <t>01200000900111002003</t>
  </si>
  <si>
    <t xml:space="preserve">Program podpory JSDHO a IZS - obec Háj u Duchcova - dopravní automobil </t>
  </si>
  <si>
    <t>6007</t>
  </si>
  <si>
    <t>01200001150111002003</t>
  </si>
  <si>
    <t>Program podpory JSDHO a IZS - obec Chuderov - dopravní automobil s přívěsem</t>
  </si>
  <si>
    <t>7006</t>
  </si>
  <si>
    <t>01200001080111002003</t>
  </si>
  <si>
    <t>Program podpory JSDHO a IZS - obec Řehlovice - požární zbrojnice</t>
  </si>
  <si>
    <t>7015</t>
  </si>
  <si>
    <t>01200001030111002003</t>
  </si>
  <si>
    <t>Program podpory JSDHO a IZS - obec Velké Březno - nákup CAS</t>
  </si>
  <si>
    <t>7023</t>
  </si>
  <si>
    <t>01200000930111002003</t>
  </si>
  <si>
    <t>Rezerva - Program obnovy venkova Ústeckého kraje INV</t>
  </si>
  <si>
    <t>POV 2019 Obec Jetřichovice_místní komunikace_dopravní obslužnost_INV</t>
  </si>
  <si>
    <t>1023</t>
  </si>
  <si>
    <t>07190001560111010001</t>
  </si>
  <si>
    <t>POV 2020 Obec Všehrdy_místní komunikace Všehrdy 2020</t>
  </si>
  <si>
    <t>07200000580111010003</t>
  </si>
  <si>
    <t>POV 2019 Obec Žalhostice_místní komunikace</t>
  </si>
  <si>
    <t>07190001640111010001</t>
  </si>
  <si>
    <t>POV 2019 Obec Staňkovice_komunikace Školní</t>
  </si>
  <si>
    <t>4059</t>
  </si>
  <si>
    <t>07190001420111010001</t>
  </si>
  <si>
    <t>POV 2020 Obec Hora Svatého Šebestiána_oprava chodníků Hora Sv.Šebestiána</t>
  </si>
  <si>
    <t>07200000560111010003</t>
  </si>
  <si>
    <t>POV 2019 Obec Ploskovice_Chodníky Ploskovice 1.etapa</t>
  </si>
  <si>
    <t>3073</t>
  </si>
  <si>
    <t>07190001100111010001</t>
  </si>
  <si>
    <t>POV 2020 Obec Velemín_nový chodník v obci Milešov</t>
  </si>
  <si>
    <t>3103</t>
  </si>
  <si>
    <t>07200000590111010003</t>
  </si>
  <si>
    <t>POV 2020 Obec Výškov_chodník a VO Výškov</t>
  </si>
  <si>
    <t>4071</t>
  </si>
  <si>
    <t>07200000620111010003</t>
  </si>
  <si>
    <t>POV 2020 Obec Jeníkov_chodníky a parkovací místa</t>
  </si>
  <si>
    <t>6012</t>
  </si>
  <si>
    <t>07200000600111010003</t>
  </si>
  <si>
    <t>POV 2019 Obec Srbská Kamenice_autobusové zastávky_INV</t>
  </si>
  <si>
    <t>2221</t>
  </si>
  <si>
    <t>07190000460111010001</t>
  </si>
  <si>
    <t>VR 2018 Obec Blšany_dopravní značení</t>
  </si>
  <si>
    <t>4005</t>
  </si>
  <si>
    <t>2229</t>
  </si>
  <si>
    <t>07180001770110101020</t>
  </si>
  <si>
    <t>POV 2020 Obec Býčkovice_projektová dokumentace na kanalizaci</t>
  </si>
  <si>
    <t>3008</t>
  </si>
  <si>
    <t>07200000510111010003</t>
  </si>
  <si>
    <t>POV 2020 Obec Děčany_administrace projektových žádostí do SFŽP_výstavba domovních ČOV</t>
  </si>
  <si>
    <t>3015</t>
  </si>
  <si>
    <t>07200000460111010003</t>
  </si>
  <si>
    <t>POV 2020 Město Blšany_žádost o dotaci_kanalizace</t>
  </si>
  <si>
    <t>07200000500111010003</t>
  </si>
  <si>
    <t>POV 2020 Obec Chudoslavice_víceúčelová požární nádrž Chudoslavice</t>
  </si>
  <si>
    <t>07200000270111010003</t>
  </si>
  <si>
    <t>POV 2020 Obec Úpohlavy_vodní nádrž</t>
  </si>
  <si>
    <t>3099</t>
  </si>
  <si>
    <t>07200000410111010003</t>
  </si>
  <si>
    <t>POV 2020 Obec Vilémov u Šluknova_kondenzační kotel pro MŠ</t>
  </si>
  <si>
    <t>3111</t>
  </si>
  <si>
    <t>07200000310111010003</t>
  </si>
  <si>
    <t>POV 2020 Obec Malé Žernoseky_obklady a technologie v MŠ</t>
  </si>
  <si>
    <t>07200000300111010003</t>
  </si>
  <si>
    <t>POV 2020 Obec Vrbno nad Lesy_vybavení nové kuchyně MŠ_INV</t>
  </si>
  <si>
    <t>4067</t>
  </si>
  <si>
    <t>07200000260111010003</t>
  </si>
  <si>
    <t>POV 2019 Obec Vilémov_Úprava kuchyně ZŠ a MŠ_INV</t>
  </si>
  <si>
    <t>07190000430111010001</t>
  </si>
  <si>
    <t>POV 2020 Obec Strupčice_vybavení školní jídelny Strupčice_INV</t>
  </si>
  <si>
    <t>2038</t>
  </si>
  <si>
    <t>07200000400111010003</t>
  </si>
  <si>
    <t>POV 2019 Město Dolní Poustevna - Obnova vybavení školní jídelny INV</t>
  </si>
  <si>
    <t>3141</t>
  </si>
  <si>
    <t>07190000340111010001</t>
  </si>
  <si>
    <t>POV 2019 Obec Radovesice_vybudování střediska volného času</t>
  </si>
  <si>
    <t>3081</t>
  </si>
  <si>
    <t>3233</t>
  </si>
  <si>
    <t>07190000610111010001</t>
  </si>
  <si>
    <t>POV 2019 Obec Malé Březno_volnočasový klub INV</t>
  </si>
  <si>
    <t>7008</t>
  </si>
  <si>
    <t>07190000400111010001</t>
  </si>
  <si>
    <t>POV 2020 Obec Černěves_žádost o dotaci do OPŽP_snížení energetické náročnosti budovy KD</t>
  </si>
  <si>
    <t>3392</t>
  </si>
  <si>
    <t>07200000480111010003</t>
  </si>
  <si>
    <t>POV 2020 Obec Černouček_žádost o dotaci do OPŽP_snížení energetické náročnosti budovy KD</t>
  </si>
  <si>
    <t>07200000470111010003</t>
  </si>
  <si>
    <t>POV 2020 Obec Kyškovice_administrace žádosti SFŽP_zateplení KD</t>
  </si>
  <si>
    <t>3046</t>
  </si>
  <si>
    <t>07200000450111010003</t>
  </si>
  <si>
    <t>POV 2020 Obec Malíč_akustické úpravy sálu KD</t>
  </si>
  <si>
    <t>3062</t>
  </si>
  <si>
    <t>07200000190111010003</t>
  </si>
  <si>
    <t>POV 2020 Obec Vchynice_rekonstrukce osvětlení a vytápění v kulturním domě_INV</t>
  </si>
  <si>
    <t>3105</t>
  </si>
  <si>
    <t>07200000380111010003</t>
  </si>
  <si>
    <t>POV 2019 Obec Dolní Habartice_úprava II.NP kabin</t>
  </si>
  <si>
    <t>07190000630111010001</t>
  </si>
  <si>
    <t>VR 2018 Město Dolní Poustevna_sportovní vybavení_INV</t>
  </si>
  <si>
    <t>07180001810110101020</t>
  </si>
  <si>
    <t>POV 2020 Obec Starý Šachov_posilovna_INV</t>
  </si>
  <si>
    <t>07200000420111010003</t>
  </si>
  <si>
    <t>POV 2019 Obec Dobříň_modernizace a dovybavení kabin v obci Dobříň_INV</t>
  </si>
  <si>
    <t>3017</t>
  </si>
  <si>
    <t>07190000550111010001</t>
  </si>
  <si>
    <t>POV 2018 Obec Lišany_Zavlažovací systém RAIN BIRD na fotbalovém hřišti</t>
  </si>
  <si>
    <t>07180000240110101019</t>
  </si>
  <si>
    <t>POV 2020 Obec Libotenice_modernizace střediska pro volný čas</t>
  </si>
  <si>
    <t>07200000230111010003</t>
  </si>
  <si>
    <t>POV 2020 Obec Dobkovice_Dobkovice_výměna VO</t>
  </si>
  <si>
    <t>3631</t>
  </si>
  <si>
    <t>07200000690111010003</t>
  </si>
  <si>
    <t>POV 2019 Obec Lipová_veřejné osvětlení obec Lipová</t>
  </si>
  <si>
    <t>1033</t>
  </si>
  <si>
    <t>07190001510111010001</t>
  </si>
  <si>
    <t>POV 2019 VR Obec Lipová_zakoupení lamp VO</t>
  </si>
  <si>
    <t>07190001800111010002</t>
  </si>
  <si>
    <t>POV 2020 Obec Kalek_obec Kalek II.etapa rekonstrukce VO vnějšího osvětlení komunikací</t>
  </si>
  <si>
    <t>2015</t>
  </si>
  <si>
    <t>07200000770111010003</t>
  </si>
  <si>
    <t>POV 2019 Obec Radonice_Veřejné osvětlení ve Vintířově</t>
  </si>
  <si>
    <t>07190001060111010001</t>
  </si>
  <si>
    <t>POV 2020 Obec Hrobce_rekonstrukce VO Rohatce</t>
  </si>
  <si>
    <t>07200000790111010003</t>
  </si>
  <si>
    <t>POV 2019 Obec Lkáň_veřejné osvětlení v obci Lkáň</t>
  </si>
  <si>
    <t>07190001530111010001</t>
  </si>
  <si>
    <t>POV 2020 Obec Lkáň_veřejné osvětlení v obci Lkáň_II.etapa</t>
  </si>
  <si>
    <t>07200000740111010003</t>
  </si>
  <si>
    <t>POV 2018 Obec Lovečkovice_Rekonstrukce veřejného osvětlení</t>
  </si>
  <si>
    <t>3057</t>
  </si>
  <si>
    <t>07180001310110101019</t>
  </si>
  <si>
    <t>POV 2020 Obec Mnetěš_veřejné osvětlení v obci Mnetěš</t>
  </si>
  <si>
    <t>3067</t>
  </si>
  <si>
    <t>07200000660111010003</t>
  </si>
  <si>
    <t>POV 2019 Obec Siřejovice_Rekonstrukce veřejného osvětlení</t>
  </si>
  <si>
    <t>3085</t>
  </si>
  <si>
    <t>07190001190111010001</t>
  </si>
  <si>
    <t>POV 2020 Obec Travčice_veřejné osvětlení</t>
  </si>
  <si>
    <t>07200000640111010003</t>
  </si>
  <si>
    <t>POV 2019 Obec Velké Žernoseky_VO Velké Žernoseky I.</t>
  </si>
  <si>
    <t>3104</t>
  </si>
  <si>
    <t>07190001170111010001</t>
  </si>
  <si>
    <t>POV 2020 Obec Žalhostice_veřejné osvětlení</t>
  </si>
  <si>
    <t>07200000700111010003</t>
  </si>
  <si>
    <t>POV 2019 Obec Blatno_rekonstrukce veřejného osvětlení</t>
  </si>
  <si>
    <t>07190001350111010001</t>
  </si>
  <si>
    <t>POV 2020 Obec Deštnice_obnova VO v Deštnici</t>
  </si>
  <si>
    <t>4012</t>
  </si>
  <si>
    <t>07200000810111010003</t>
  </si>
  <si>
    <t>POV 2020 Obec Holedeč_rekonstrukce VO Holedeč_investice</t>
  </si>
  <si>
    <t>4015</t>
  </si>
  <si>
    <t>07200000800111010003</t>
  </si>
  <si>
    <t>POV 2020 Obec Hřivice_Hřivice veřejné osvětlení</t>
  </si>
  <si>
    <t>07200000680111010003</t>
  </si>
  <si>
    <t>POV 2020 Obec Chožov_rekonstrukce veřejného osvětlení</t>
  </si>
  <si>
    <t>4019</t>
  </si>
  <si>
    <t>07200000780111010003</t>
  </si>
  <si>
    <t>POV 2020 Obec Kozly_rekonstrukce veřejného osvětlení - Kozly</t>
  </si>
  <si>
    <t>4024</t>
  </si>
  <si>
    <t>07200000760111010003</t>
  </si>
  <si>
    <t>POV 2020 Obec Lipno_veřejné osvětlení Lipenec_1.etapa</t>
  </si>
  <si>
    <t>4033</t>
  </si>
  <si>
    <t>07200000750111010003</t>
  </si>
  <si>
    <t>POV 2020 Městys Nepomyšl_Nepomyšl,veřejné osvětlení,III.etapa_INV</t>
  </si>
  <si>
    <t>07200000730111010003</t>
  </si>
  <si>
    <t>POV 2018 Obec Očihov_Veřejné osvětlení - II.etapa</t>
  </si>
  <si>
    <t>4044</t>
  </si>
  <si>
    <t>07180001590110101019</t>
  </si>
  <si>
    <t>POV 2020 Obec Toužetín_rekonstrukce veřejného osvětlení Donin</t>
  </si>
  <si>
    <t>4061</t>
  </si>
  <si>
    <t>07200000720111010003</t>
  </si>
  <si>
    <t>POV 2020 Obec Zbrašín_veřejné osvětlení</t>
  </si>
  <si>
    <t>07200000630111010003</t>
  </si>
  <si>
    <t>POV 2020 Obec Bělušice_rekonstrukce veřejného osvětlení</t>
  </si>
  <si>
    <t>5002</t>
  </si>
  <si>
    <t>07200000820111010003</t>
  </si>
  <si>
    <t>POV 2020 Obec Kostomlaty pod Milešovkou_rekonstrukce veřejného osvětlení</t>
  </si>
  <si>
    <t>6014</t>
  </si>
  <si>
    <t>07200000670111010003</t>
  </si>
  <si>
    <t>POV 2020 Obec Světec_rekonstrukce veřejného osvětlení v souladu s novou výstavbou NN</t>
  </si>
  <si>
    <t>6032</t>
  </si>
  <si>
    <t>07200000650111010003</t>
  </si>
  <si>
    <t>VR 2019 Obec Mšené-Lázně_komunální technika</t>
  </si>
  <si>
    <t>3068</t>
  </si>
  <si>
    <t>07190001750111010002</t>
  </si>
  <si>
    <t>POV 2019 Obec Huntířov_komunální vysavač</t>
  </si>
  <si>
    <t>07190001500111010001</t>
  </si>
  <si>
    <t>POV 2019 Obec Bílence_pořízení techniky 2019_INV</t>
  </si>
  <si>
    <t>07190000670111010001</t>
  </si>
  <si>
    <t>POV 2020 Obec Děčany_administrace projektových žádostí do SFŽP_založení sídelní zeleně v Děčanech</t>
  </si>
  <si>
    <t>POV 2019 Obec Dobřín_zlepšení stavu zeleně v obci Dobříň</t>
  </si>
  <si>
    <t>07190001540111010001</t>
  </si>
  <si>
    <t>POV 2019 Obec Hlinná_technika veřejné zeleně Hlinná</t>
  </si>
  <si>
    <t>3024</t>
  </si>
  <si>
    <t>07190000940111010001</t>
  </si>
  <si>
    <t>POV 2019 Obec Prackovice nad Labem_vozidlo na zeleň a odpady Prackovice nad Labem</t>
  </si>
  <si>
    <t>3076</t>
  </si>
  <si>
    <t>07190000740111010001</t>
  </si>
  <si>
    <t>POV 2019 Obec Záluží_traktor</t>
  </si>
  <si>
    <t>3112</t>
  </si>
  <si>
    <t>07190000910111010001</t>
  </si>
  <si>
    <t>POV 2019 Obec Koštice_vybavení pro údržbu obce Koštice_INV</t>
  </si>
  <si>
    <t>4023</t>
  </si>
  <si>
    <t>07190001550111010001</t>
  </si>
  <si>
    <t>POV 2019 Obec Žerotín_údržba zeleně - zahradní traktor</t>
  </si>
  <si>
    <t>4076</t>
  </si>
  <si>
    <t>07190000920111010001</t>
  </si>
  <si>
    <t>VR 2018 Obec Blatno_Zelená stuha_Přívěs pro víceúčelové využití</t>
  </si>
  <si>
    <t>2002</t>
  </si>
  <si>
    <t>6171</t>
  </si>
  <si>
    <t>07180001740110101020</t>
  </si>
  <si>
    <t>POV 2020 Obec Ctiněves_žádost o dotaci OPŽP_snížení energetické náročnosti budovy OÚ</t>
  </si>
  <si>
    <t>3009</t>
  </si>
  <si>
    <t>07200000490111010003</t>
  </si>
  <si>
    <t>Dotační program "Podpora regionálního zdravotnictví"</t>
  </si>
  <si>
    <t>00464</t>
  </si>
  <si>
    <t>Nemocnice Kadaň, s. r. o.- (akutní lůžková péče)</t>
  </si>
  <si>
    <t>20200028710110655008</t>
  </si>
  <si>
    <t>Nemocnice Litoměřice, a. s.- (akutní lůžková péče)</t>
  </si>
  <si>
    <t>20200028760110655008</t>
  </si>
  <si>
    <t>Podřip.nem.s polik.Roudnice nad Labem, s.r.o.- (akutní lůžková péče)</t>
  </si>
  <si>
    <t>20200028550110655008</t>
  </si>
  <si>
    <t>VITA, s. r. o.-(akutní lůžková péče)</t>
  </si>
  <si>
    <t>20200028610110655008</t>
  </si>
  <si>
    <t>Krajská zdravotní, a.s.- (akutní lůžkové péče)</t>
  </si>
  <si>
    <t>12190000890110655007</t>
  </si>
  <si>
    <t>20200028690110655008</t>
  </si>
  <si>
    <t>Nemocnice Žatec,o.p.s.- (akutní lůžková péče)</t>
  </si>
  <si>
    <t>20200028740110655008</t>
  </si>
  <si>
    <t>Podpora kvalitních pracovních podmínek zdravotního personálu u poskytovatelů lůžkové péče</t>
  </si>
  <si>
    <t>00470</t>
  </si>
  <si>
    <t>Dot.program"Podpora kval.prac.podmínek zdravotního personálu u poskyt.lůžk.péče"</t>
  </si>
  <si>
    <t>Krajská zdravotní, a.s.- (podpor.kval.pracov.podmín.zdr.personálu)</t>
  </si>
  <si>
    <t>20200029000110670002</t>
  </si>
  <si>
    <t>Program podpory směrů rozvoje zemědělství a venkovských oblastí v ÚK</t>
  </si>
  <si>
    <t>00099</t>
  </si>
  <si>
    <t>Rezerva - Program podpory směrů rozvoje zemědělství a venkovských oblastí v ÚK</t>
  </si>
  <si>
    <t>1098</t>
  </si>
  <si>
    <t>Oblast podpory záchranných stanic - Program pro rozvoj eko-agro oblastí v ÚK</t>
  </si>
  <si>
    <t>00210</t>
  </si>
  <si>
    <t>Rezerva - Podpora záchranných stanic - Program pro rozvoj eko-agro oblastí v ÚK</t>
  </si>
  <si>
    <t>Kotlíková dotace - 4. výzva</t>
  </si>
  <si>
    <t>rezerva investice - kotlíková dotace</t>
  </si>
  <si>
    <t>236654</t>
  </si>
  <si>
    <t>20190004750520301004</t>
  </si>
  <si>
    <t>6371</t>
  </si>
  <si>
    <t>20190005970110901004</t>
  </si>
  <si>
    <t>Kotlíková dotace - AMO</t>
  </si>
  <si>
    <t>0022</t>
  </si>
  <si>
    <t>rezerva investice - kotlíková dotace AMO</t>
  </si>
  <si>
    <t>236655</t>
  </si>
  <si>
    <t>20190020050520301005</t>
  </si>
  <si>
    <t>oblast kancelář ředitele</t>
  </si>
  <si>
    <t>KÚ ÚK - reko objektu v ulici V.Hradební 3121/50, ÚL</t>
  </si>
  <si>
    <t>236500</t>
  </si>
  <si>
    <t>1502</t>
  </si>
  <si>
    <t>05170000010110801001</t>
  </si>
  <si>
    <t>oblast majetková</t>
  </si>
  <si>
    <t>Datové centrum Ústeckého kraje, p. o. - nákup nebyt. prostor, budova čp. 750, k.ú. Bukov</t>
  </si>
  <si>
    <t>1505</t>
  </si>
  <si>
    <t>05200000010110801001</t>
  </si>
  <si>
    <t>Datové centrum Ústeckého kraje, p. o. - nákup výpočetní techniky vč. technologie</t>
  </si>
  <si>
    <t>Datové centrum Ústeckého kraje, p. o. - nákup poz. p.č. 313/3 (podíl 129/341), k.ú. Bukov</t>
  </si>
  <si>
    <t>Datové centrum Ústeckého kraje, nákup nemovitosti vč. technologie</t>
  </si>
  <si>
    <t>II/608 Reko mostního objektu Doksany - zřízení služebnosti</t>
  </si>
  <si>
    <t>15150682990110105001</t>
  </si>
  <si>
    <t>Reko silnice II/263, hr. okr. Česká Lípa-Česká Kamenice, zřízení věcného břemene</t>
  </si>
  <si>
    <t>15170000200110801001</t>
  </si>
  <si>
    <t>SÚS ÚK, p.o., poplatek PUPFL, poz. p.č. 411/24, k.ú. Málkov</t>
  </si>
  <si>
    <t>SÚS ÚK, p.o., poplatek PUPFL, poz. p.č. 470/3, k.ú. Křimov</t>
  </si>
  <si>
    <t>Lávka Šébr přes Stožecké sedlo, výkupy pozemků, popl. PUPFL (dočasné i trvalé odnětí)</t>
  </si>
  <si>
    <t>07140683340110801001</t>
  </si>
  <si>
    <t>SÚS ÚK p.o., II/247 přivaděč k průmyslové zóně Prosmyky II. část - nákup garáží</t>
  </si>
  <si>
    <t>15070466460000000000</t>
  </si>
  <si>
    <t>SÚS ÚK p.o., II/247 přivaděč k průmyslové zóně Prosmyky II. část</t>
  </si>
  <si>
    <t>SÚS ÚK, p. o., Brandov - přechod, výkupy pozemků</t>
  </si>
  <si>
    <t>15090466320000000000</t>
  </si>
  <si>
    <t>Rekonstrukce mostu E. Beneše, věcná břemena</t>
  </si>
  <si>
    <t>15180000140110801001</t>
  </si>
  <si>
    <t>SÚS ÚK, p.o., výkupy pozemků pod silnicemi II. a III. třídy</t>
  </si>
  <si>
    <t>SÚS ÚK, p.o., výdaje za dočasná odnětí půdy ze ZPF,PUFL (trvalé i dočasné), VB</t>
  </si>
  <si>
    <t>SÚS ÚK, p.o., Nová komunikace u Roudnice nad Labem</t>
  </si>
  <si>
    <t>15040467020000000000</t>
  </si>
  <si>
    <t>REKO silnic II/262 St.Šachov-Děčín,II/265 Kr.Lípa-V.Šenov a II/266 Šluknov-Loben</t>
  </si>
  <si>
    <t>15080467661508061646</t>
  </si>
  <si>
    <t>Reko silnice II/227,II/225  v úseku hranice Středočes.kraje-Žatec II/224</t>
  </si>
  <si>
    <t>15080468380000000000</t>
  </si>
  <si>
    <t>SÚS ÚK, p.o., silnice II/263 - stoupací pruh Líska</t>
  </si>
  <si>
    <t>15090466800000000000</t>
  </si>
  <si>
    <t>SÚS ÚK, p. o., nová komunikace u města Chomutov</t>
  </si>
  <si>
    <t>15090466980000000000</t>
  </si>
  <si>
    <t>SÚS ÚK,p.o.-most Štětí na silnici III/26119 ev.č.26119-1,výkupy pozemků</t>
  </si>
  <si>
    <t>15120541910000000000</t>
  </si>
  <si>
    <t>SÚS ÚK,p.o., kom. III/25817 rekonstrukce  most. obj. 25817-1 Rtyně nad Bílinou</t>
  </si>
  <si>
    <t>15160000390110801001</t>
  </si>
  <si>
    <t>SÚS ÚK,p.o., kom. III/25613-rekonstr. most. obj. 25613-2 Jeníkov, výkupy pozemků</t>
  </si>
  <si>
    <t>15160000430110801001</t>
  </si>
  <si>
    <t>Reko silnice II/263, hr. okr. Česká Lípa-Česká Kamenice, výkupy pozemků</t>
  </si>
  <si>
    <t>Rekonstrukce II/261 hr. okr. Mělník-hr. okr. Ústí n/L, výkupy pozemků</t>
  </si>
  <si>
    <t>15170000210110801001</t>
  </si>
  <si>
    <t>Reko silnice II/260 Úštěk - Malé Březno, výkupy pozemků</t>
  </si>
  <si>
    <t>15170000220110801001</t>
  </si>
  <si>
    <t>Komunikace III/25013-Rekonstrukce mostního obj. 25013-3 Dobroměřice, výkupy pozemků</t>
  </si>
  <si>
    <t>15170000530110801001</t>
  </si>
  <si>
    <t>Rekonstrukce mostu 2541-15 Nová Ves v Horách, výkupy pozemků</t>
  </si>
  <si>
    <t>Labská stezka č. 2 - II. etapa, zřízení služebnosti, popř. věcných břemen</t>
  </si>
  <si>
    <t>07100482300000000000</t>
  </si>
  <si>
    <t>Cyklostezka Ohře, výkupy pozemků, majetkoprávní vypořádání</t>
  </si>
  <si>
    <t>Cyklostezka Ploučnice, výkupy pozemků</t>
  </si>
  <si>
    <t>07090481780000000000</t>
  </si>
  <si>
    <t>Labská stezka č. 2 - I. etapa, výkupy pozemků</t>
  </si>
  <si>
    <t>07090482340000000000</t>
  </si>
  <si>
    <t>Labská stezka č. 2 - II. etapa, výkupy pozemků</t>
  </si>
  <si>
    <t>Cyklostezka Chomutov-Strupčice</t>
  </si>
  <si>
    <t>07110481740000000000</t>
  </si>
  <si>
    <t>Labská stezka č. 2 - III. etapa, výkupy pozemků</t>
  </si>
  <si>
    <t>07110482320000000000</t>
  </si>
  <si>
    <t>Krušnohorská magistrála, výkupy pozemků</t>
  </si>
  <si>
    <t>07110524460000000000</t>
  </si>
  <si>
    <t>Speciální ZŠ a MŠ, Teplice, Trnovanská 1331, p.o.-nákup pozemků, k.ú. Teplice</t>
  </si>
  <si>
    <t>6270</t>
  </si>
  <si>
    <t>Střední škola obchodu a služeb, Teplice, p.o. - nákup pozemků, k.ú. Teplice</t>
  </si>
  <si>
    <t>6020</t>
  </si>
  <si>
    <t>Oblastní muzeum v Lounech, p.o., nákup pozemků, k.ú. Březno u Loun</t>
  </si>
  <si>
    <t xml:space="preserve">CSP Litoměřice, p.o., nákup nemovitostí v ul. Barákova 819/2, k.ú. Lovosice </t>
  </si>
  <si>
    <t>CSP Litoměřice, p.o.-nákup pozemků v k.ú. Bílý Újezd</t>
  </si>
  <si>
    <t xml:space="preserve">CSP Litoměřice, p.o., nákup pozemků k nemov. v ul. Barákova 819/2, k.ú. Lovosice </t>
  </si>
  <si>
    <t>DSS Kadaň a Mašťov,p.o.-nákup části pozemku p.č.210/3,k.ú.Mašťov</t>
  </si>
  <si>
    <t>Domov "Bez zámků" Tuchořice, p. o., nákup pozemku p.č.3/3,k.ú. Tuchořice</t>
  </si>
  <si>
    <t>4601</t>
  </si>
  <si>
    <t>DSS Háj a Nová Ves, p.o.-nákup pozemků k budově, k.ú. Bohosudov</t>
  </si>
  <si>
    <t>DOZP Ústí n/L, p.o., nákup nemovitostí v ul. Bratří Čapků 437/28, k.ú. Ústí n/L</t>
  </si>
  <si>
    <t>DOZP Ústí n/L, p.o., nákup pozemků k nemov. v ul. Bratří Čapků 437/28, k.ú. Ústí n/L</t>
  </si>
  <si>
    <t>DOZP Ústí n/L-nákup poz.p.č. 141, Trmice,zřízení VB</t>
  </si>
  <si>
    <t>oblast školství, mládeže a tělovýchovy</t>
  </si>
  <si>
    <t>Gymnázium, Chomutov - REKO vnitřního pláště spotovní haly</t>
  </si>
  <si>
    <t>2130</t>
  </si>
  <si>
    <t>3121</t>
  </si>
  <si>
    <t>15130615710000000000</t>
  </si>
  <si>
    <t>Gymnázium J.Jungmanna, Ltm - revitalizace budovy gymnázia</t>
  </si>
  <si>
    <t>3130</t>
  </si>
  <si>
    <t>15200000160110801001</t>
  </si>
  <si>
    <t>Podkrušnohorské gymnázium Most - reko elektroinstalace a datových rozvodů</t>
  </si>
  <si>
    <t>5110</t>
  </si>
  <si>
    <t>15160000450110801001</t>
  </si>
  <si>
    <t>Gymnázium T. G. Masaryka Litvínov - REKO víceúčelového školního hřiště</t>
  </si>
  <si>
    <t>5120</t>
  </si>
  <si>
    <t>15120547390000000000</t>
  </si>
  <si>
    <t>Gymnázium T.G.M.,Litvínov-rekonstrukce elektro,voda,topení</t>
  </si>
  <si>
    <t>15160000780110801001</t>
  </si>
  <si>
    <t>SZŠ a OA Rumburk - REKO střechy na školní kuchyni</t>
  </si>
  <si>
    <t>15130615720000000000</t>
  </si>
  <si>
    <t>VOŠ,SPŠ a SOŠ služ.a cest.ruchu,Varnsdorf-středoškolský kampus s novým administrativním sídlem školy</t>
  </si>
  <si>
    <t>1140</t>
  </si>
  <si>
    <t>15190000290110801001</t>
  </si>
  <si>
    <t>SŠ zahr. a zem. A.E.Komerse, Děčín-Libverda - celková reko areálu prakt. vyuč.</t>
  </si>
  <si>
    <t>15170000270110801001</t>
  </si>
  <si>
    <t>SŠZaZ A.E.Komerse, Děčín - Libverda - celková rekonstrukce objektu auly</t>
  </si>
  <si>
    <t>15180000090110801001</t>
  </si>
  <si>
    <t>00152</t>
  </si>
  <si>
    <t>SŠZaZ A.E.Komerse, Děčín - Libverda - reko obj. a skleníků zahradnictví vč. přís</t>
  </si>
  <si>
    <t>15180000210110801001</t>
  </si>
  <si>
    <t>SOŠ energetická a stavební,OA a SZŠ,Chomutov - sanace zákl.zdiva, zateplení</t>
  </si>
  <si>
    <t>15180000190110801001</t>
  </si>
  <si>
    <t>SŠ pedagog., hoteln. a služeb, Litoměřice-reko budovy školy, výměna oken, oprava střechy a fasády , vč. zateplení</t>
  </si>
  <si>
    <t>3100</t>
  </si>
  <si>
    <t>15190000220110801001</t>
  </si>
  <si>
    <t>VOŠ a SOŠ Roudnice nad Labem - výstavba nové tělocvičny</t>
  </si>
  <si>
    <t>3180</t>
  </si>
  <si>
    <t>15170000330110801001</t>
  </si>
  <si>
    <t>OA a SOŠ zemědělská a ekologická Žatec-zateplení střechy a výměna stř.krytiny</t>
  </si>
  <si>
    <t>15160000220120101001</t>
  </si>
  <si>
    <t>VOŠ,OA,SPgŠ a SZŠ,Most-reko bazénu a tělocvičny (J.E.Purkyně 272)</t>
  </si>
  <si>
    <t>5100</t>
  </si>
  <si>
    <t>15160000700110801001</t>
  </si>
  <si>
    <t>VOŠ,OA,SPgŠ a SZŠ,Most-modern.sport.víceúčel.areálu(Zd.Fibicha 2778)</t>
  </si>
  <si>
    <t>15160000710110801001</t>
  </si>
  <si>
    <t>Hotelová škola, OA a SPŠ Teplice - sanace budovy SPŠ za účelem snížení výskytu</t>
  </si>
  <si>
    <t>6030</t>
  </si>
  <si>
    <t>15180000030110801001</t>
  </si>
  <si>
    <t>Hotelová škola, OA a SPŠ Teplice - reko šk.jídelny, II. etapa</t>
  </si>
  <si>
    <t>15180000170110801001</t>
  </si>
  <si>
    <t>SPŠ, Ústí nad Labem - reko havarijního stavu příst.chodníků a nezp.ploch</t>
  </si>
  <si>
    <t>7010</t>
  </si>
  <si>
    <t>15180000280110801001</t>
  </si>
  <si>
    <t>SŠ řemesel a služeb Děčín IV. - REKO hl. budovy (šatny a bezbariérové řešení)</t>
  </si>
  <si>
    <t>15120551130000000000</t>
  </si>
  <si>
    <t>SŠ řemesel a služeb, Děčín - rekonstrukce DM vč. nádvoří</t>
  </si>
  <si>
    <t>15220000010110801001</t>
  </si>
  <si>
    <t>SŠ lodní dopravy a technických řemesel, Děčín VI - Domov mládeže Křešice</t>
  </si>
  <si>
    <t>1130</t>
  </si>
  <si>
    <t>15180000100110801001</t>
  </si>
  <si>
    <t>SŠ lodní dopravy a technických řemesel, Děčín VI - reko šk. dílenské lodi</t>
  </si>
  <si>
    <t>15190000110110801001</t>
  </si>
  <si>
    <t>Střední lesnická škola a SOŠ, Šluknov - reko budovy na ubytovnu pro zletilé žáky</t>
  </si>
  <si>
    <t>15170000250110801001</t>
  </si>
  <si>
    <t>Střední lesnická škola a SOŠ, Šluknov - úprava dvora  parkovacích míst</t>
  </si>
  <si>
    <t>15180000220110801001</t>
  </si>
  <si>
    <t>SŠ tech.,gastron.,a automob. Chomutov-zatepl. budovy a úpr. interiérů, Václavská</t>
  </si>
  <si>
    <t>15120557520000000000</t>
  </si>
  <si>
    <t>SŠ techn. gastr.a autom.Chomutov-revitalizace areálu pro výuku zahr.oborů</t>
  </si>
  <si>
    <t>15160000770110801001</t>
  </si>
  <si>
    <t>SOŠ a SOU Roudnice n.L. - výměna oken a zateplení budov areálu školy</t>
  </si>
  <si>
    <t>15180000060110801001</t>
  </si>
  <si>
    <t>SŠ stavební a strojní, Teplice - dostavba areálu školy 1. etapa - 1. část - dokončovací stavební práce</t>
  </si>
  <si>
    <t>15000468040110801001</t>
  </si>
  <si>
    <t>SŠ stavební a strojní, Teplice - reko bývalého internátu</t>
  </si>
  <si>
    <t>15170000390110801001</t>
  </si>
  <si>
    <t>Školní statek, Roudnice nad Labem - Vědomice - reko chmelnic</t>
  </si>
  <si>
    <t>3010</t>
  </si>
  <si>
    <t>3125</t>
  </si>
  <si>
    <t>15170000350110801001</t>
  </si>
  <si>
    <t>6124</t>
  </si>
  <si>
    <t>Konzervatoř, Teplice - stavební úpravy na objektu Diplomat</t>
  </si>
  <si>
    <t>6220</t>
  </si>
  <si>
    <t>3126</t>
  </si>
  <si>
    <t>15160000490110801001</t>
  </si>
  <si>
    <t>Konzervatoř, Teplice – kompletní reko  elektroinstalace v budově B vč. souvisejících stavebních prací</t>
  </si>
  <si>
    <t>15200000060110801001</t>
  </si>
  <si>
    <t>Gymnázium a SOŠ, Klášterec nad Ohří - rekonstrukce elektroinstalace</t>
  </si>
  <si>
    <t>2090</t>
  </si>
  <si>
    <t>15190000050110801001</t>
  </si>
  <si>
    <t>Gymnázium a SOŠ, Podbořany - rekonstrukce budovy gymnázia</t>
  </si>
  <si>
    <t>4040</t>
  </si>
  <si>
    <t>15190000180110801001</t>
  </si>
  <si>
    <t>DD a ŠJ, Mašťov - reko ústředního vytápění</t>
  </si>
  <si>
    <t>2190</t>
  </si>
  <si>
    <t>3133</t>
  </si>
  <si>
    <t>15180000120110801001</t>
  </si>
  <si>
    <t>DD,ZŠPr,PrŠ a ŠJ,Dlažkovice-opr.fasády,balustrády,reko příjezd.cesty,chodníků</t>
  </si>
  <si>
    <t>3140</t>
  </si>
  <si>
    <t>15160000610110801001</t>
  </si>
  <si>
    <t>DD,ZŠPr,PrŠ a ŠJ,Dlažkovice-přesun slaboproudého vedení z fasády do vnitř.prostor</t>
  </si>
  <si>
    <t>15200000220110801001</t>
  </si>
  <si>
    <t>DD a ŠJ, Litoměřice - rekonstrukce plynové kotelny</t>
  </si>
  <si>
    <t>3190</t>
  </si>
  <si>
    <t>15190000210110801001</t>
  </si>
  <si>
    <t>DD a ŠJ, Hora Svaté Kateřiny - reko elektroinstalací, školní kuchyně a suterénu</t>
  </si>
  <si>
    <t>5080</t>
  </si>
  <si>
    <t>15170000340110801001</t>
  </si>
  <si>
    <t>DD a ŠJ, Hora Svaté Kateřiny - reko elektroinstalací, školní kuchyně a suterénu - dodávky</t>
  </si>
  <si>
    <t>DD, ZŠ a SŠ, Duchcov - rekonstrukce plynové kotelny (Školní 1)</t>
  </si>
  <si>
    <t>6190</t>
  </si>
  <si>
    <t>15180000180110801001</t>
  </si>
  <si>
    <t>Základní umělecká škola, Rumburk - celková oprava budovy (Růžová 3)</t>
  </si>
  <si>
    <t>1350</t>
  </si>
  <si>
    <t>15200000030110801001</t>
  </si>
  <si>
    <t>Labe aréna, z.s., Štětí - projekt Labe aréna Štětí - etapa I.</t>
  </si>
  <si>
    <t>15150682740120101001</t>
  </si>
  <si>
    <t>oblast kultury a památkové péče</t>
  </si>
  <si>
    <t>OM v Děčíně - Varnsdorf - stavební úpravy muzea</t>
  </si>
  <si>
    <t>1510</t>
  </si>
  <si>
    <t>15180000110110801001</t>
  </si>
  <si>
    <t>Oblastní muzeum Děčín - pobočka Rumburk - bezbariérový přístup a WC</t>
  </si>
  <si>
    <t>15200000140110801001</t>
  </si>
  <si>
    <t>OM v Chomutově - rekonstrukce areálu Ctiborova  - Muzeum Praga</t>
  </si>
  <si>
    <t>2501</t>
  </si>
  <si>
    <t>15200000110110801001</t>
  </si>
  <si>
    <t>Galerie Benedikta Rejta v Lounech-statické zajištění, sanace podzemních prostor</t>
  </si>
  <si>
    <t>15140683860000000000</t>
  </si>
  <si>
    <t>OM Louny - úprava budovy Poděbradova č.p.599 pro depozitář</t>
  </si>
  <si>
    <t>15150682470120101001</t>
  </si>
  <si>
    <t>OM v Lounech-přebudování historické expozice husitství</t>
  </si>
  <si>
    <t>15160000850110801001</t>
  </si>
  <si>
    <t>oblast sociálních věcí</t>
  </si>
  <si>
    <t>DPS Šluknov-Kr.Lípa,DpS Šluknov-reko ubytov.pavilonu č.p.723</t>
  </si>
  <si>
    <t>1602</t>
  </si>
  <si>
    <t>15180000250110801001</t>
  </si>
  <si>
    <t>DSS Kadaň a Mašťov - REKO koupelen, WC a vnitřních rozvodů</t>
  </si>
  <si>
    <t>15120549170000000000</t>
  </si>
  <si>
    <t>15160000540110801001</t>
  </si>
  <si>
    <t>CSP Ltm,DNS Čížkovice-reko hlavní budovy</t>
  </si>
  <si>
    <t>15160000600110801001</t>
  </si>
  <si>
    <t>CSP Ltm-DUT Ltm-reko koupel.jader v bytech uživatelů</t>
  </si>
  <si>
    <t>15200000070110801001</t>
  </si>
  <si>
    <t>DSS Litvínov-reko prostor v DSS Litvínov spoj.s transform.a humanizací</t>
  </si>
  <si>
    <t>15170000550110801001</t>
  </si>
  <si>
    <t>15120573170000000000</t>
  </si>
  <si>
    <t>DOZP Brtníky-celková REKO obj.č.p.122</t>
  </si>
  <si>
    <t>1603</t>
  </si>
  <si>
    <t>15150682360120101001</t>
  </si>
  <si>
    <t>IROP Demolice a výstavba nového objektu č.p. 122 Domov pro osoby se zdravotním postižením Brtníky, p.o. - ÚK</t>
  </si>
  <si>
    <t>15150682360110105001</t>
  </si>
  <si>
    <t>IROP Demolice a výst.nov.obj.čp.122 DOZP Brtníky-SR</t>
  </si>
  <si>
    <t>15150682360510101001</t>
  </si>
  <si>
    <t>IROP Demolice a výst.nov.obj.čp.122 DOZP Brtníky-EU</t>
  </si>
  <si>
    <t>15150682360520412014</t>
  </si>
  <si>
    <t>oblast zdravotnictví</t>
  </si>
  <si>
    <t>REKO areálu ZZS ÚK, p.o., ul. Ovocná 827, Děčín</t>
  </si>
  <si>
    <t>1512</t>
  </si>
  <si>
    <t>15120535360000000000</t>
  </si>
  <si>
    <t>ZZS UK - výstavba myčky VZ v Podbořanech</t>
  </si>
  <si>
    <t>15140682490000000000</t>
  </si>
  <si>
    <t>ZZS ÚK-výstavba výjezdové základny v Lovosicích</t>
  </si>
  <si>
    <t>15150682890120101001</t>
  </si>
  <si>
    <t>ZZS ÚK-přístavba objektu ul. Sociální péče 799/7A, UL</t>
  </si>
  <si>
    <t>15170000580110801001</t>
  </si>
  <si>
    <t>ZZS ÚK-výstavba garáží výjezd.základny v Mostě</t>
  </si>
  <si>
    <t>15190000250110801001</t>
  </si>
  <si>
    <t>ZZS ÚK-přístavba objektu výjezd.základny Rumburk</t>
  </si>
  <si>
    <t>15200000230110801001</t>
  </si>
  <si>
    <t>oblast dopravy a silničního hospodářství</t>
  </si>
  <si>
    <t>II/247 Přivaděč k průmyslové zóně Prosmyky II. část</t>
  </si>
  <si>
    <t>Most Štětí na silnici III/26119 ev. č. 26119-1 - správní poplatek</t>
  </si>
  <si>
    <t>Rekonstrukce silnice III/2501 Postoloprty</t>
  </si>
  <si>
    <t>15140640930000000000</t>
  </si>
  <si>
    <t>Rekonstrukce křižovatky ulic Tovární x Hrbovická x Majakovského, ÚL</t>
  </si>
  <si>
    <t>15150682200000000000</t>
  </si>
  <si>
    <t>III/23756-Reko most.obj. 23756-003 Kololeč</t>
  </si>
  <si>
    <t>15150682930120101001</t>
  </si>
  <si>
    <t>II/221-Reko most.obj.221-003 Vel.Černoc</t>
  </si>
  <si>
    <t>15150682940120101001</t>
  </si>
  <si>
    <t>Reko mostu 1981-002 přes železnici Kadaň</t>
  </si>
  <si>
    <t>15150682950120101001</t>
  </si>
  <si>
    <t>II/237-Reko most.obj.237-028 Chodovlice</t>
  </si>
  <si>
    <t>15150682970120101001</t>
  </si>
  <si>
    <t>II/118-Reko most.objektu 118-65 Písty</t>
  </si>
  <si>
    <t>15150682980120101001</t>
  </si>
  <si>
    <t>Přestanov-Okružní křižovatka silnic I/3 a II/253</t>
  </si>
  <si>
    <t>15160000110120101001</t>
  </si>
  <si>
    <t>III/25817-Rekonstrukce most.objektu 25817-1 Rtyně nad Bílinou</t>
  </si>
  <si>
    <t>III/25817-Rekonstrukce most.objektu 25817-2 Rtyně nad Bílinou</t>
  </si>
  <si>
    <t>15160000400110801001</t>
  </si>
  <si>
    <t>III/25613-Rekonstrukce most.objektu 25613-2 Jeníkov</t>
  </si>
  <si>
    <t>Úprava křižovatky Saská x Teplická, Děčín</t>
  </si>
  <si>
    <t>15160000560110801001</t>
  </si>
  <si>
    <t>III/24049 - Obchvat obce Předonín</t>
  </si>
  <si>
    <t>15160000570110801001</t>
  </si>
  <si>
    <t>Rekonstrukce most.obj.25851-2 Malá Veleň</t>
  </si>
  <si>
    <t>15170000190110801001</t>
  </si>
  <si>
    <t>Reko silnice II/263,hr.okr.Česká Lípa-Česká Kamenice</t>
  </si>
  <si>
    <t>Reko silnice II/261 HO Mělník-Štětí-Polepy-Libochovany-HO Ústí n.L.</t>
  </si>
  <si>
    <t>Reko silnice II/260 Úštěk - Malé Březno</t>
  </si>
  <si>
    <t>Rekonstrukce most.obj.246-019 Roudnice n.L.</t>
  </si>
  <si>
    <t>15170000520110801001</t>
  </si>
  <si>
    <t>Rekonstrukce most.objektu 25013-3 Dobroměřice</t>
  </si>
  <si>
    <t>Rekonstrukce mostu 256-007 Želenice</t>
  </si>
  <si>
    <t>15180000130110801001</t>
  </si>
  <si>
    <t>Rekonstrukce mostu 2541-15 Nová Ves v Horách</t>
  </si>
  <si>
    <t>Rekonstrukce mostu 0135-3, Kyjice</t>
  </si>
  <si>
    <t>15180000150110801001</t>
  </si>
  <si>
    <t>SÚS ÚK-Reko správ.budovy provozu UL-Trmice</t>
  </si>
  <si>
    <t>15180000230110801001</t>
  </si>
  <si>
    <t>SÚS ÚK-oprava a reko budovy skladu a venk.osvětlení v areálu Kovářská,Chomutov</t>
  </si>
  <si>
    <t>15180000240110801001</t>
  </si>
  <si>
    <t>Reko mostu  ev.č.225-008 Trnovany přes trať ČD</t>
  </si>
  <si>
    <t>15190000010110801001</t>
  </si>
  <si>
    <t>Reko mostu  ev.č.225-009 Trnovany přes Blšanku</t>
  </si>
  <si>
    <t>15190000020110801001</t>
  </si>
  <si>
    <t>Reko mostu  ev.č.2501-2 Tvršice</t>
  </si>
  <si>
    <t>15190000030110801001</t>
  </si>
  <si>
    <t>Reko mostu 26330-1 Rumburk-Horní Jindřichov</t>
  </si>
  <si>
    <t>15190000160110801001</t>
  </si>
  <si>
    <t>Reko mostu 26330-2 Rumburk-Horní Jindřichov</t>
  </si>
  <si>
    <t>15190000170110801001</t>
  </si>
  <si>
    <t>Reko mostu ev.č. 246-005 Počedělice</t>
  </si>
  <si>
    <t>15190000280110801001</t>
  </si>
  <si>
    <t>Reko mostu ev.č. 237-030 Třebenice</t>
  </si>
  <si>
    <t>15190000310110801001</t>
  </si>
  <si>
    <t>Reko mostu ev.č. 240-030 Roudnice n.L.</t>
  </si>
  <si>
    <t>15190000320110801001</t>
  </si>
  <si>
    <t>Reko mostu ev.č. 22422-1 Libědice</t>
  </si>
  <si>
    <t>15190000330110801001</t>
  </si>
  <si>
    <t>Rekonstrukce mostu ev.č. 26120-2 Radouň</t>
  </si>
  <si>
    <t>15200000120110801001</t>
  </si>
  <si>
    <t>Lávka Šébr přes Stožecké sedlo</t>
  </si>
  <si>
    <t>oblast investiční</t>
  </si>
  <si>
    <t>předprojektová a projektová příprava staveb</t>
  </si>
  <si>
    <t>15</t>
  </si>
  <si>
    <t>schválený rozpočet 2020</t>
  </si>
  <si>
    <t>upravený rozpočet k 31. 12. 2020</t>
  </si>
  <si>
    <t>skutečnost k 31. 12. 2020</t>
  </si>
  <si>
    <t>příjemci kotlíkové dotace - fyzické osoby</t>
  </si>
  <si>
    <t>x</t>
  </si>
  <si>
    <t>% plnění k uprave-nému rozpočtu</t>
  </si>
  <si>
    <t>městys Slavětín - Úprava veřeného prostranství 2019</t>
  </si>
  <si>
    <t>Zabezpečení komunikačních a informačních systémů ZZS EU</t>
  </si>
  <si>
    <t>Zabezpečení komunikačních a informačních systémů ZZS SR</t>
  </si>
  <si>
    <t>V Ústí nad Labem dne 30. 3. 2021</t>
  </si>
  <si>
    <t>v tis. Kč</t>
  </si>
  <si>
    <t>PZP-Kucharovič Vlastimil, Bukovina, Floristický ateliér</t>
  </si>
  <si>
    <t>PZP-Wied Klára, Podologie Chomutov</t>
  </si>
  <si>
    <t>PZP-Slivka Karel, Jetřichovice, Výroba specializovaných tesařských prvků</t>
  </si>
  <si>
    <t>PZP-Jesínek  Matěj, Vroutek, Pořízení zemědělské techniky</t>
  </si>
  <si>
    <t>PZP-Procházka Matěj, Most, Vysokozdvižný stroj</t>
  </si>
  <si>
    <t>PZP-Brigadoi Michal, Ústí n.L., Zahájení provozu mobilního bistra</t>
  </si>
  <si>
    <t>PZP-Kunfalvi Jana, Ústí n.L., Ateliér &amp; Showroom</t>
  </si>
  <si>
    <t>PZP-Ouborný Michal, Tisá, Prodejna smíšeného zboží</t>
  </si>
  <si>
    <t>PZP-Pavlíček Jindřich, Most, Mobilní truhlárna</t>
  </si>
  <si>
    <t>PZP-Kotiš Matěj, Varnsdorf, Výstavba a oprava nemovitostí</t>
  </si>
  <si>
    <t xml:space="preserve">Program obnovy venkova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</si>
</sst>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rgb="FF008080"/>
      <name val="Arial"/>
      <family val="2"/>
      <charset val="238"/>
    </font>
    <font>
      <b/>
      <i/>
      <sz val="11"/>
      <color indexed="12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indexed="21"/>
      <name val="Arial"/>
      <family val="2"/>
      <charset val="238"/>
    </font>
    <font>
      <b/>
      <sz val="16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6795556505021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63">
    <xf numFmtId="0" fontId="0" fillId="0" borderId="0" xfId="0"/>
    <xf numFmtId="0" fontId="3" fillId="0" borderId="0" xfId="1" applyFont="1" applyFill="1" applyBorder="1" applyAlignment="1"/>
    <xf numFmtId="0" fontId="4" fillId="0" borderId="0" xfId="1" applyFont="1" applyFill="1" applyBorder="1" applyAlignment="1"/>
    <xf numFmtId="0" fontId="5" fillId="0" borderId="0" xfId="1" applyFont="1" applyFill="1" applyBorder="1" applyAlignment="1"/>
    <xf numFmtId="0" fontId="6" fillId="0" borderId="0" xfId="2" applyNumberFormat="1" applyFont="1" applyFill="1" applyBorder="1" applyAlignment="1">
      <alignment horizontal="right" wrapText="1" readingOrder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/>
    </xf>
    <xf numFmtId="3" fontId="7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4" fontId="10" fillId="3" borderId="1" xfId="1" applyNumberFormat="1" applyFont="1" applyFill="1" applyBorder="1" applyAlignment="1">
      <alignment horizontal="left" wrapText="1"/>
    </xf>
    <xf numFmtId="4" fontId="11" fillId="3" borderId="1" xfId="1" applyNumberFormat="1" applyFont="1" applyFill="1" applyBorder="1" applyAlignment="1">
      <alignment horizontal="center"/>
    </xf>
    <xf numFmtId="4" fontId="11" fillId="3" borderId="1" xfId="1" applyNumberFormat="1" applyFont="1" applyFill="1" applyBorder="1"/>
    <xf numFmtId="4" fontId="9" fillId="3" borderId="1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readingOrder="1"/>
    </xf>
    <xf numFmtId="0" fontId="3" fillId="0" borderId="0" xfId="1" applyFont="1" applyFill="1" applyBorder="1" applyAlignment="1">
      <alignment readingOrder="1"/>
    </xf>
    <xf numFmtId="4" fontId="12" fillId="4" borderId="1" xfId="1" applyNumberFormat="1" applyFont="1" applyFill="1" applyBorder="1" applyAlignment="1">
      <alignment horizontal="left" wrapText="1" indent="1"/>
    </xf>
    <xf numFmtId="4" fontId="12" fillId="5" borderId="1" xfId="1" applyNumberFormat="1" applyFont="1" applyFill="1" applyBorder="1" applyAlignment="1">
      <alignment horizontal="center"/>
    </xf>
    <xf numFmtId="4" fontId="12" fillId="5" borderId="1" xfId="1" applyNumberFormat="1" applyFont="1" applyFill="1" applyBorder="1"/>
    <xf numFmtId="4" fontId="12" fillId="5" borderId="1" xfId="1" applyNumberFormat="1" applyFont="1" applyFill="1" applyBorder="1" applyAlignment="1">
      <alignment horizontal="right"/>
    </xf>
    <xf numFmtId="4" fontId="12" fillId="6" borderId="1" xfId="1" applyNumberFormat="1" applyFont="1" applyFill="1" applyBorder="1" applyAlignment="1">
      <alignment horizontal="left" wrapText="1" indent="1"/>
    </xf>
    <xf numFmtId="4" fontId="12" fillId="3" borderId="1" xfId="1" applyNumberFormat="1" applyFont="1" applyFill="1" applyBorder="1" applyAlignment="1">
      <alignment horizontal="center"/>
    </xf>
    <xf numFmtId="4" fontId="12" fillId="3" borderId="1" xfId="1" applyNumberFormat="1" applyFont="1" applyFill="1" applyBorder="1"/>
    <xf numFmtId="4" fontId="12" fillId="3" borderId="1" xfId="1" applyNumberFormat="1" applyFont="1" applyFill="1" applyBorder="1" applyAlignment="1">
      <alignment horizontal="right"/>
    </xf>
    <xf numFmtId="0" fontId="12" fillId="7" borderId="1" xfId="1" applyFont="1" applyFill="1" applyBorder="1" applyAlignment="1">
      <alignment horizontal="left" wrapText="1" indent="1"/>
    </xf>
    <xf numFmtId="0" fontId="12" fillId="7" borderId="1" xfId="1" applyFont="1" applyFill="1" applyBorder="1" applyAlignment="1">
      <alignment horizontal="center"/>
    </xf>
    <xf numFmtId="0" fontId="12" fillId="7" borderId="1" xfId="1" applyFont="1" applyFill="1" applyBorder="1"/>
    <xf numFmtId="4" fontId="12" fillId="7" borderId="1" xfId="1" applyNumberFormat="1" applyFont="1" applyFill="1" applyBorder="1" applyAlignment="1">
      <alignment horizontal="right"/>
    </xf>
    <xf numFmtId="0" fontId="12" fillId="8" borderId="1" xfId="1" applyFont="1" applyFill="1" applyBorder="1" applyAlignment="1">
      <alignment horizontal="left" wrapText="1" indent="1"/>
    </xf>
    <xf numFmtId="0" fontId="12" fillId="8" borderId="1" xfId="1" applyFont="1" applyFill="1" applyBorder="1" applyAlignment="1">
      <alignment horizontal="center"/>
    </xf>
    <xf numFmtId="0" fontId="12" fillId="8" borderId="1" xfId="1" applyFont="1" applyFill="1" applyBorder="1"/>
    <xf numFmtId="4" fontId="12" fillId="8" borderId="1" xfId="1" applyNumberFormat="1" applyFont="1" applyFill="1" applyBorder="1"/>
    <xf numFmtId="0" fontId="12" fillId="9" borderId="1" xfId="1" applyFont="1" applyFill="1" applyBorder="1" applyAlignment="1">
      <alignment horizontal="left" wrapText="1" indent="1"/>
    </xf>
    <xf numFmtId="0" fontId="12" fillId="9" borderId="1" xfId="1" applyFont="1" applyFill="1" applyBorder="1" applyAlignment="1">
      <alignment horizontal="center"/>
    </xf>
    <xf numFmtId="0" fontId="12" fillId="9" borderId="1" xfId="1" applyFont="1" applyFill="1" applyBorder="1"/>
    <xf numFmtId="4" fontId="12" fillId="9" borderId="1" xfId="1" applyNumberFormat="1" applyFont="1" applyFill="1" applyBorder="1" applyAlignment="1">
      <alignment horizontal="right"/>
    </xf>
    <xf numFmtId="0" fontId="12" fillId="10" borderId="1" xfId="1" applyFont="1" applyFill="1" applyBorder="1" applyAlignment="1">
      <alignment horizontal="left" wrapText="1" indent="1"/>
    </xf>
    <xf numFmtId="0" fontId="12" fillId="10" borderId="1" xfId="1" applyFont="1" applyFill="1" applyBorder="1" applyAlignment="1">
      <alignment horizontal="center"/>
    </xf>
    <xf numFmtId="0" fontId="12" fillId="10" borderId="1" xfId="1" applyFont="1" applyFill="1" applyBorder="1"/>
    <xf numFmtId="4" fontId="12" fillId="10" borderId="1" xfId="1" applyNumberFormat="1" applyFont="1" applyFill="1" applyBorder="1"/>
    <xf numFmtId="0" fontId="12" fillId="11" borderId="1" xfId="1" applyFont="1" applyFill="1" applyBorder="1" applyAlignment="1">
      <alignment horizontal="left" indent="1"/>
    </xf>
    <xf numFmtId="0" fontId="12" fillId="11" borderId="1" xfId="1" applyFont="1" applyFill="1" applyBorder="1" applyAlignment="1">
      <alignment horizontal="center"/>
    </xf>
    <xf numFmtId="0" fontId="12" fillId="11" borderId="1" xfId="1" applyFont="1" applyFill="1" applyBorder="1"/>
    <xf numFmtId="4" fontId="12" fillId="11" borderId="1" xfId="1" applyNumberFormat="1" applyFont="1" applyFill="1" applyBorder="1"/>
    <xf numFmtId="0" fontId="15" fillId="0" borderId="0" xfId="1" applyFont="1" applyFill="1" applyBorder="1" applyAlignment="1">
      <alignment readingOrder="1"/>
    </xf>
    <xf numFmtId="0" fontId="12" fillId="12" borderId="1" xfId="1" applyFont="1" applyFill="1" applyBorder="1" applyAlignment="1">
      <alignment horizontal="left" wrapText="1" indent="1"/>
    </xf>
    <xf numFmtId="0" fontId="12" fillId="12" borderId="1" xfId="1" applyFont="1" applyFill="1" applyBorder="1" applyAlignment="1">
      <alignment horizontal="center"/>
    </xf>
    <xf numFmtId="0" fontId="12" fillId="12" borderId="1" xfId="1" applyFont="1" applyFill="1" applyBorder="1"/>
    <xf numFmtId="4" fontId="12" fillId="12" borderId="1" xfId="1" applyNumberFormat="1" applyFont="1" applyFill="1" applyBorder="1"/>
    <xf numFmtId="4" fontId="7" fillId="11" borderId="1" xfId="1" applyNumberFormat="1" applyFont="1" applyFill="1" applyBorder="1" applyAlignment="1"/>
    <xf numFmtId="4" fontId="11" fillId="11" borderId="1" xfId="1" applyNumberFormat="1" applyFont="1" applyFill="1" applyBorder="1" applyAlignment="1">
      <alignment horizontal="center"/>
    </xf>
    <xf numFmtId="4" fontId="11" fillId="11" borderId="1" xfId="1" applyNumberFormat="1" applyFont="1" applyFill="1" applyBorder="1"/>
    <xf numFmtId="4" fontId="9" fillId="11" borderId="1" xfId="1" applyNumberFormat="1" applyFont="1" applyFill="1" applyBorder="1" applyAlignment="1">
      <alignment horizontal="right"/>
    </xf>
    <xf numFmtId="4" fontId="12" fillId="5" borderId="1" xfId="1" applyNumberFormat="1" applyFont="1" applyFill="1" applyBorder="1" applyAlignment="1">
      <alignment horizontal="left" wrapText="1" indent="1"/>
    </xf>
    <xf numFmtId="0" fontId="6" fillId="0" borderId="1" xfId="2" applyNumberFormat="1" applyFont="1" applyFill="1" applyBorder="1" applyAlignment="1">
      <alignment wrapText="1" readingOrder="1"/>
    </xf>
    <xf numFmtId="0" fontId="6" fillId="0" borderId="1" xfId="2" applyNumberFormat="1" applyFont="1" applyFill="1" applyBorder="1" applyAlignment="1">
      <alignment horizontal="center" wrapText="1" readingOrder="1"/>
    </xf>
    <xf numFmtId="4" fontId="5" fillId="0" borderId="1" xfId="1" applyNumberFormat="1" applyFont="1" applyFill="1" applyBorder="1" applyAlignment="1"/>
    <xf numFmtId="0" fontId="16" fillId="5" borderId="1" xfId="1" applyFont="1" applyFill="1" applyBorder="1" applyAlignment="1">
      <alignment wrapText="1"/>
    </xf>
    <xf numFmtId="0" fontId="16" fillId="5" borderId="1" xfId="1" applyFont="1" applyFill="1" applyBorder="1" applyAlignment="1">
      <alignment horizontal="center"/>
    </xf>
    <xf numFmtId="0" fontId="16" fillId="5" borderId="1" xfId="1" applyFont="1" applyFill="1" applyBorder="1"/>
    <xf numFmtId="0" fontId="7" fillId="11" borderId="1" xfId="1" applyFont="1" applyFill="1" applyBorder="1" applyAlignment="1"/>
    <xf numFmtId="0" fontId="11" fillId="11" borderId="1" xfId="1" applyFont="1" applyFill="1" applyBorder="1" applyAlignment="1">
      <alignment horizontal="center"/>
    </xf>
    <xf numFmtId="0" fontId="11" fillId="11" borderId="1" xfId="1" applyFont="1" applyFill="1" applyBorder="1"/>
    <xf numFmtId="0" fontId="12" fillId="5" borderId="1" xfId="1" applyFont="1" applyFill="1" applyBorder="1" applyAlignment="1">
      <alignment horizontal="left" wrapText="1" indent="1"/>
    </xf>
    <xf numFmtId="0" fontId="12" fillId="5" borderId="1" xfId="1" applyFont="1" applyFill="1" applyBorder="1" applyAlignment="1">
      <alignment horizontal="center"/>
    </xf>
    <xf numFmtId="0" fontId="12" fillId="5" borderId="1" xfId="1" applyFont="1" applyFill="1" applyBorder="1"/>
    <xf numFmtId="4" fontId="12" fillId="7" borderId="1" xfId="1" applyNumberFormat="1" applyFont="1" applyFill="1" applyBorder="1"/>
    <xf numFmtId="4" fontId="17" fillId="9" borderId="1" xfId="1" applyNumberFormat="1" applyFont="1" applyFill="1" applyBorder="1" applyAlignment="1">
      <alignment horizontal="left" wrapText="1"/>
    </xf>
    <xf numFmtId="4" fontId="18" fillId="9" borderId="1" xfId="1" applyNumberFormat="1" applyFont="1" applyFill="1" applyBorder="1" applyAlignment="1">
      <alignment horizontal="center"/>
    </xf>
    <xf numFmtId="4" fontId="18" fillId="9" borderId="1" xfId="1" applyNumberFormat="1" applyFont="1" applyFill="1" applyBorder="1"/>
    <xf numFmtId="4" fontId="17" fillId="5" borderId="1" xfId="1" applyNumberFormat="1" applyFont="1" applyFill="1" applyBorder="1" applyAlignment="1">
      <alignment horizontal="left" wrapText="1"/>
    </xf>
    <xf numFmtId="4" fontId="18" fillId="5" borderId="1" xfId="1" applyNumberFormat="1" applyFont="1" applyFill="1" applyBorder="1" applyAlignment="1">
      <alignment horizontal="center"/>
    </xf>
    <xf numFmtId="4" fontId="18" fillId="5" borderId="1" xfId="1" applyNumberFormat="1" applyFont="1" applyFill="1" applyBorder="1"/>
    <xf numFmtId="4" fontId="12" fillId="6" borderId="1" xfId="1" applyNumberFormat="1" applyFont="1" applyFill="1" applyBorder="1" applyAlignment="1">
      <alignment horizontal="left" wrapText="1"/>
    </xf>
    <xf numFmtId="4" fontId="17" fillId="7" borderId="1" xfId="1" applyNumberFormat="1" applyFont="1" applyFill="1" applyBorder="1" applyAlignment="1">
      <alignment horizontal="left" wrapText="1"/>
    </xf>
    <xf numFmtId="4" fontId="18" fillId="7" borderId="1" xfId="1" applyNumberFormat="1" applyFont="1" applyFill="1" applyBorder="1" applyAlignment="1">
      <alignment horizontal="center"/>
    </xf>
    <xf numFmtId="4" fontId="18" fillId="7" borderId="1" xfId="1" applyNumberFormat="1" applyFont="1" applyFill="1" applyBorder="1"/>
    <xf numFmtId="0" fontId="16" fillId="5" borderId="1" xfId="3" applyFont="1" applyFill="1" applyBorder="1" applyAlignment="1">
      <alignment wrapText="1"/>
    </xf>
    <xf numFmtId="49" fontId="16" fillId="5" borderId="1" xfId="1" applyNumberFormat="1" applyFont="1" applyFill="1" applyBorder="1" applyAlignment="1">
      <alignment horizontal="center"/>
    </xf>
    <xf numFmtId="0" fontId="16" fillId="5" borderId="1" xfId="3" applyFont="1" applyFill="1" applyBorder="1"/>
    <xf numFmtId="0" fontId="7" fillId="11" borderId="1" xfId="1" applyFont="1" applyFill="1" applyBorder="1"/>
    <xf numFmtId="4" fontId="9" fillId="11" borderId="1" xfId="1" applyNumberFormat="1" applyFont="1" applyFill="1" applyBorder="1"/>
    <xf numFmtId="0" fontId="12" fillId="6" borderId="1" xfId="1" applyFont="1" applyFill="1" applyBorder="1" applyAlignment="1">
      <alignment horizontal="left" wrapText="1" indent="1"/>
    </xf>
    <xf numFmtId="0" fontId="12" fillId="3" borderId="1" xfId="1" applyFont="1" applyFill="1" applyBorder="1" applyAlignment="1">
      <alignment horizontal="center"/>
    </xf>
    <xf numFmtId="0" fontId="12" fillId="3" borderId="1" xfId="1" applyFont="1" applyFill="1" applyBorder="1"/>
    <xf numFmtId="0" fontId="12" fillId="8" borderId="1" xfId="1" applyFont="1" applyFill="1" applyBorder="1" applyAlignment="1">
      <alignment horizontal="left" wrapText="1"/>
    </xf>
    <xf numFmtId="0" fontId="16" fillId="5" borderId="1" xfId="2" applyNumberFormat="1" applyFont="1" applyFill="1" applyBorder="1" applyAlignment="1">
      <alignment horizontal="center" wrapText="1" readingOrder="1"/>
    </xf>
    <xf numFmtId="0" fontId="19" fillId="4" borderId="1" xfId="1" applyFont="1" applyFill="1" applyBorder="1" applyAlignment="1">
      <alignment wrapText="1"/>
    </xf>
    <xf numFmtId="49" fontId="19" fillId="4" borderId="1" xfId="1" applyNumberFormat="1" applyFont="1" applyFill="1" applyBorder="1" applyAlignment="1">
      <alignment horizontal="center"/>
    </xf>
    <xf numFmtId="0" fontId="12" fillId="12" borderId="1" xfId="1" applyFont="1" applyFill="1" applyBorder="1" applyAlignment="1">
      <alignment horizontal="left" wrapText="1"/>
    </xf>
    <xf numFmtId="0" fontId="2" fillId="0" borderId="0" xfId="1"/>
    <xf numFmtId="0" fontId="16" fillId="5" borderId="1" xfId="1" applyFont="1" applyFill="1" applyBorder="1" applyAlignment="1"/>
    <xf numFmtId="0" fontId="19" fillId="4" borderId="1" xfId="1" applyFont="1" applyFill="1" applyBorder="1" applyAlignment="1">
      <alignment horizontal="center"/>
    </xf>
    <xf numFmtId="0" fontId="14" fillId="9" borderId="1" xfId="1" applyFont="1" applyFill="1" applyBorder="1"/>
    <xf numFmtId="0" fontId="14" fillId="9" borderId="1" xfId="1" applyFont="1" applyFill="1" applyBorder="1" applyAlignment="1">
      <alignment horizontal="center"/>
    </xf>
    <xf numFmtId="4" fontId="12" fillId="9" borderId="1" xfId="1" applyNumberFormat="1" applyFont="1" applyFill="1" applyBorder="1"/>
    <xf numFmtId="0" fontId="3" fillId="0" borderId="0" xfId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right"/>
    </xf>
    <xf numFmtId="1" fontId="7" fillId="11" borderId="1" xfId="1" applyNumberFormat="1" applyFont="1" applyFill="1" applyBorder="1" applyAlignment="1"/>
    <xf numFmtId="1" fontId="10" fillId="3" borderId="1" xfId="1" applyNumberFormat="1" applyFont="1" applyFill="1" applyBorder="1" applyAlignment="1"/>
    <xf numFmtId="1" fontId="12" fillId="4" borderId="1" xfId="1" applyNumberFormat="1" applyFont="1" applyFill="1" applyBorder="1" applyAlignment="1"/>
    <xf numFmtId="1" fontId="12" fillId="6" borderId="1" xfId="1" applyNumberFormat="1" applyFont="1" applyFill="1" applyBorder="1" applyAlignment="1"/>
    <xf numFmtId="1" fontId="12" fillId="7" borderId="1" xfId="1" applyNumberFormat="1" applyFont="1" applyFill="1" applyBorder="1" applyAlignment="1"/>
    <xf numFmtId="1" fontId="12" fillId="8" borderId="1" xfId="1" applyNumberFormat="1" applyFont="1" applyFill="1" applyBorder="1" applyAlignment="1"/>
    <xf numFmtId="1" fontId="12" fillId="9" borderId="1" xfId="1" applyNumberFormat="1" applyFont="1" applyFill="1" applyBorder="1" applyAlignment="1"/>
    <xf numFmtId="1" fontId="12" fillId="10" borderId="1" xfId="1" applyNumberFormat="1" applyFont="1" applyFill="1" applyBorder="1" applyAlignment="1"/>
    <xf numFmtId="1" fontId="12" fillId="11" borderId="1" xfId="1" applyNumberFormat="1" applyFont="1" applyFill="1" applyBorder="1" applyAlignment="1"/>
    <xf numFmtId="1" fontId="12" fillId="12" borderId="1" xfId="1" applyNumberFormat="1" applyFont="1" applyFill="1" applyBorder="1" applyAlignment="1"/>
    <xf numFmtId="1" fontId="12" fillId="5" borderId="1" xfId="1" applyNumberFormat="1" applyFont="1" applyFill="1" applyBorder="1" applyAlignment="1"/>
    <xf numFmtId="1" fontId="6" fillId="0" borderId="1" xfId="2" applyNumberFormat="1" applyFont="1" applyFill="1" applyBorder="1" applyAlignment="1">
      <alignment readingOrder="1"/>
    </xf>
    <xf numFmtId="1" fontId="16" fillId="5" borderId="1" xfId="1" applyNumberFormat="1" applyFont="1" applyFill="1" applyBorder="1" applyAlignment="1"/>
    <xf numFmtId="1" fontId="17" fillId="9" borderId="1" xfId="1" applyNumberFormat="1" applyFont="1" applyFill="1" applyBorder="1" applyAlignment="1"/>
    <xf numFmtId="1" fontId="17" fillId="5" borderId="1" xfId="1" applyNumberFormat="1" applyFont="1" applyFill="1" applyBorder="1" applyAlignment="1"/>
    <xf numFmtId="1" fontId="17" fillId="7" borderId="1" xfId="1" applyNumberFormat="1" applyFont="1" applyFill="1" applyBorder="1" applyAlignment="1"/>
    <xf numFmtId="1" fontId="16" fillId="5" borderId="1" xfId="3" applyNumberFormat="1" applyFont="1" applyFill="1" applyBorder="1" applyAlignment="1"/>
    <xf numFmtId="1" fontId="19" fillId="4" borderId="1" xfId="1" applyNumberFormat="1" applyFont="1" applyFill="1" applyBorder="1" applyAlignment="1"/>
    <xf numFmtId="1" fontId="14" fillId="9" borderId="1" xfId="1" applyNumberFormat="1" applyFont="1" applyFill="1" applyBorder="1" applyAlignment="1"/>
    <xf numFmtId="3" fontId="3" fillId="0" borderId="0" xfId="1" applyNumberFormat="1" applyFont="1" applyFill="1" applyBorder="1" applyAlignment="1"/>
    <xf numFmtId="3" fontId="4" fillId="0" borderId="0" xfId="1" applyNumberFormat="1" applyFont="1" applyFill="1" applyBorder="1" applyAlignment="1"/>
    <xf numFmtId="3" fontId="7" fillId="2" borderId="1" xfId="1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3" fontId="11" fillId="3" borderId="1" xfId="1" applyNumberFormat="1" applyFont="1" applyFill="1" applyBorder="1" applyAlignment="1">
      <alignment horizontal="right"/>
    </xf>
    <xf numFmtId="3" fontId="8" fillId="3" borderId="1" xfId="1" applyNumberFormat="1" applyFont="1" applyFill="1" applyBorder="1" applyAlignment="1">
      <alignment horizontal="right"/>
    </xf>
    <xf numFmtId="3" fontId="12" fillId="5" borderId="1" xfId="1" applyNumberFormat="1" applyFont="1" applyFill="1" applyBorder="1" applyAlignment="1">
      <alignment horizontal="right"/>
    </xf>
    <xf numFmtId="3" fontId="13" fillId="5" borderId="1" xfId="1" applyNumberFormat="1" applyFont="1" applyFill="1" applyBorder="1" applyAlignment="1">
      <alignment horizontal="right"/>
    </xf>
    <xf numFmtId="3" fontId="12" fillId="3" borderId="1" xfId="1" applyNumberFormat="1" applyFont="1" applyFill="1" applyBorder="1" applyAlignment="1">
      <alignment horizontal="right"/>
    </xf>
    <xf numFmtId="3" fontId="13" fillId="3" borderId="1" xfId="1" applyNumberFormat="1" applyFont="1" applyFill="1" applyBorder="1" applyAlignment="1">
      <alignment horizontal="right"/>
    </xf>
    <xf numFmtId="3" fontId="12" fillId="7" borderId="1" xfId="1" applyNumberFormat="1" applyFont="1" applyFill="1" applyBorder="1" applyAlignment="1">
      <alignment horizontal="right"/>
    </xf>
    <xf numFmtId="3" fontId="14" fillId="7" borderId="1" xfId="1" applyNumberFormat="1" applyFont="1" applyFill="1" applyBorder="1" applyAlignment="1">
      <alignment horizontal="right"/>
    </xf>
    <xf numFmtId="3" fontId="12" fillId="8" borderId="1" xfId="1" applyNumberFormat="1" applyFont="1" applyFill="1" applyBorder="1"/>
    <xf numFmtId="3" fontId="13" fillId="8" borderId="1" xfId="1" applyNumberFormat="1" applyFont="1" applyFill="1" applyBorder="1"/>
    <xf numFmtId="3" fontId="12" fillId="9" borderId="1" xfId="1" applyNumberFormat="1" applyFont="1" applyFill="1" applyBorder="1" applyAlignment="1">
      <alignment horizontal="right"/>
    </xf>
    <xf numFmtId="3" fontId="13" fillId="9" borderId="1" xfId="1" applyNumberFormat="1" applyFont="1" applyFill="1" applyBorder="1" applyAlignment="1">
      <alignment horizontal="right"/>
    </xf>
    <xf numFmtId="3" fontId="12" fillId="10" borderId="1" xfId="1" applyNumberFormat="1" applyFont="1" applyFill="1" applyBorder="1"/>
    <xf numFmtId="3" fontId="13" fillId="10" borderId="1" xfId="1" applyNumberFormat="1" applyFont="1" applyFill="1" applyBorder="1"/>
    <xf numFmtId="3" fontId="12" fillId="11" borderId="1" xfId="1" applyNumberFormat="1" applyFont="1" applyFill="1" applyBorder="1"/>
    <xf numFmtId="3" fontId="13" fillId="11" borderId="1" xfId="1" applyNumberFormat="1" applyFont="1" applyFill="1" applyBorder="1"/>
    <xf numFmtId="3" fontId="12" fillId="12" borderId="1" xfId="1" applyNumberFormat="1" applyFont="1" applyFill="1" applyBorder="1"/>
    <xf numFmtId="3" fontId="13" fillId="12" borderId="1" xfId="1" applyNumberFormat="1" applyFont="1" applyFill="1" applyBorder="1"/>
    <xf numFmtId="3" fontId="11" fillId="11" borderId="1" xfId="1" applyNumberFormat="1" applyFont="1" applyFill="1" applyBorder="1" applyAlignment="1">
      <alignment horizontal="right"/>
    </xf>
    <xf numFmtId="3" fontId="8" fillId="11" borderId="1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/>
    <xf numFmtId="3" fontId="3" fillId="3" borderId="1" xfId="1" applyNumberFormat="1" applyFont="1" applyFill="1" applyBorder="1" applyAlignment="1"/>
    <xf numFmtId="3" fontId="3" fillId="0" borderId="1" xfId="1" applyNumberFormat="1" applyFont="1" applyFill="1" applyBorder="1" applyAlignment="1"/>
    <xf numFmtId="3" fontId="4" fillId="0" borderId="1" xfId="1" applyNumberFormat="1" applyFont="1" applyFill="1" applyBorder="1" applyAlignment="1"/>
    <xf numFmtId="3" fontId="16" fillId="5" borderId="1" xfId="1" applyNumberFormat="1" applyFont="1" applyFill="1" applyBorder="1" applyAlignment="1">
      <alignment horizontal="right"/>
    </xf>
    <xf numFmtId="3" fontId="12" fillId="7" borderId="1" xfId="1" applyNumberFormat="1" applyFont="1" applyFill="1" applyBorder="1"/>
    <xf numFmtId="3" fontId="14" fillId="7" borderId="1" xfId="1" applyNumberFormat="1" applyFont="1" applyFill="1" applyBorder="1"/>
    <xf numFmtId="3" fontId="16" fillId="5" borderId="1" xfId="1" applyNumberFormat="1" applyFont="1" applyFill="1" applyBorder="1"/>
    <xf numFmtId="3" fontId="13" fillId="5" borderId="1" xfId="1" applyNumberFormat="1" applyFont="1" applyFill="1" applyBorder="1"/>
    <xf numFmtId="3" fontId="11" fillId="11" borderId="1" xfId="1" applyNumberFormat="1" applyFont="1" applyFill="1" applyBorder="1"/>
    <xf numFmtId="3" fontId="8" fillId="11" borderId="1" xfId="1" applyNumberFormat="1" applyFont="1" applyFill="1" applyBorder="1"/>
    <xf numFmtId="3" fontId="12" fillId="5" borderId="1" xfId="1" applyNumberFormat="1" applyFont="1" applyFill="1" applyBorder="1"/>
    <xf numFmtId="3" fontId="12" fillId="3" borderId="1" xfId="1" applyNumberFormat="1" applyFont="1" applyFill="1" applyBorder="1"/>
    <xf numFmtId="3" fontId="13" fillId="3" borderId="1" xfId="1" applyNumberFormat="1" applyFont="1" applyFill="1" applyBorder="1"/>
    <xf numFmtId="3" fontId="16" fillId="5" borderId="1" xfId="1" applyNumberFormat="1" applyFont="1" applyFill="1" applyBorder="1" applyAlignment="1"/>
    <xf numFmtId="3" fontId="13" fillId="5" borderId="1" xfId="1" applyNumberFormat="1" applyFont="1" applyFill="1" applyBorder="1" applyAlignment="1"/>
    <xf numFmtId="3" fontId="14" fillId="9" borderId="1" xfId="1" applyNumberFormat="1" applyFont="1" applyFill="1" applyBorder="1"/>
    <xf numFmtId="3" fontId="13" fillId="9" borderId="1" xfId="1" applyNumberFormat="1" applyFont="1" applyFill="1" applyBorder="1"/>
    <xf numFmtId="0" fontId="20" fillId="0" borderId="0" xfId="1" applyFont="1" applyFill="1" applyBorder="1" applyAlignment="1">
      <alignment readingOrder="1"/>
    </xf>
    <xf numFmtId="0" fontId="3" fillId="0" borderId="0" xfId="1" applyFont="1" applyFill="1" applyBorder="1" applyAlignment="1">
      <alignment horizontal="right"/>
    </xf>
  </cellXfs>
  <cellStyles count="4">
    <cellStyle name="Normal" xfId="2"/>
    <cellStyle name="Normální" xfId="0" builtinId="0"/>
    <cellStyle name="Normální 2" xfId="1"/>
    <cellStyle name="normální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4.25" outlineLevelRow="2" outlineLevelCol="1" x14ac:dyDescent="0.2"/>
  <cols>
    <col min="1" max="1" width="6" style="16" customWidth="1"/>
    <col min="2" max="2" width="59.28515625" style="1" customWidth="1"/>
    <col min="3" max="3" width="8" style="97" customWidth="1"/>
    <col min="4" max="4" width="5.5703125" style="97" customWidth="1"/>
    <col min="5" max="5" width="5.85546875" style="97" customWidth="1"/>
    <col min="6" max="6" width="6.7109375" style="97" customWidth="1"/>
    <col min="7" max="7" width="6" style="97" customWidth="1"/>
    <col min="8" max="8" width="6.7109375" style="97" customWidth="1"/>
    <col min="9" max="9" width="6.28515625" style="97" customWidth="1"/>
    <col min="10" max="10" width="6.140625" style="97" customWidth="1"/>
    <col min="11" max="11" width="26.5703125" style="1" hidden="1" customWidth="1" outlineLevel="1"/>
    <col min="12" max="12" width="12.42578125" style="118" customWidth="1" collapsed="1"/>
    <col min="13" max="13" width="10.85546875" style="118" customWidth="1"/>
    <col min="14" max="14" width="13.42578125" style="118" customWidth="1"/>
    <col min="15" max="15" width="12.140625" style="119" customWidth="1"/>
    <col min="16" max="16" width="11.5703125" style="3" customWidth="1"/>
    <col min="17" max="17" width="15.5703125" style="1" customWidth="1"/>
    <col min="18" max="18" width="15.42578125" style="1" customWidth="1"/>
    <col min="19" max="16384" width="9.140625" style="1"/>
  </cols>
  <sheetData>
    <row r="1" spans="1:20" ht="20.25" x14ac:dyDescent="0.3">
      <c r="A1" s="161" t="s">
        <v>0</v>
      </c>
      <c r="C1" s="1"/>
      <c r="D1" s="1"/>
      <c r="E1" s="1"/>
      <c r="F1" s="1"/>
      <c r="G1" s="1"/>
      <c r="H1" s="1"/>
      <c r="I1" s="1"/>
      <c r="J1" s="1"/>
    </row>
    <row r="2" spans="1:20" x14ac:dyDescent="0.2">
      <c r="A2" s="4"/>
      <c r="C2" s="1"/>
      <c r="D2" s="1"/>
      <c r="E2" s="1"/>
      <c r="F2" s="1"/>
      <c r="G2" s="1"/>
      <c r="H2" s="1"/>
      <c r="I2" s="1"/>
      <c r="J2" s="1"/>
      <c r="P2" s="162" t="s">
        <v>1602</v>
      </c>
    </row>
    <row r="3" spans="1:20" s="10" customFormat="1" ht="134.25" customHeight="1" x14ac:dyDescent="0.25">
      <c r="A3" s="5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5" t="s">
        <v>7</v>
      </c>
      <c r="I3" s="6" t="s">
        <v>8</v>
      </c>
      <c r="J3" s="6" t="s">
        <v>9</v>
      </c>
      <c r="K3" s="7" t="s">
        <v>10</v>
      </c>
      <c r="L3" s="120" t="s">
        <v>1592</v>
      </c>
      <c r="M3" s="121" t="s">
        <v>1593</v>
      </c>
      <c r="N3" s="8" t="s">
        <v>1594</v>
      </c>
      <c r="O3" s="122" t="s">
        <v>11</v>
      </c>
      <c r="P3" s="9" t="s">
        <v>1597</v>
      </c>
    </row>
    <row r="4" spans="1:20" s="16" customFormat="1" ht="15" x14ac:dyDescent="0.25">
      <c r="A4" s="100">
        <v>1</v>
      </c>
      <c r="B4" s="11" t="s">
        <v>12</v>
      </c>
      <c r="C4" s="12"/>
      <c r="D4" s="12"/>
      <c r="E4" s="12"/>
      <c r="F4" s="12"/>
      <c r="G4" s="12"/>
      <c r="H4" s="12"/>
      <c r="I4" s="12"/>
      <c r="J4" s="12"/>
      <c r="K4" s="13"/>
      <c r="L4" s="123">
        <f>L13+L22+L34+L55+L62+L229+L240+L256+L267+L279+L286+L334+L352+L390+L623+L31</f>
        <v>2488132</v>
      </c>
      <c r="M4" s="123">
        <f>M13+M22+M34+M55+M62+M229+M240+M256+M267+M279+M286+M334+M352+M390+M623+M31</f>
        <v>4136859</v>
      </c>
      <c r="N4" s="123">
        <f>N13+N22+N34+N55+N62+N229+N240+N256+N267+N279+N286+N334+N352+N390+N623+N31</f>
        <v>2641346</v>
      </c>
      <c r="O4" s="124">
        <f>O13+O22+O34+O55+O62+O229+O240+O256+O267+O279+O286+O334+O352+O390+O623+O31</f>
        <v>-1495513</v>
      </c>
      <c r="P4" s="14">
        <f t="shared" ref="P4:P14" si="0">N4/M4*100</f>
        <v>63.849070031151655</v>
      </c>
      <c r="Q4" s="15"/>
    </row>
    <row r="5" spans="1:20" s="16" customFormat="1" x14ac:dyDescent="0.2">
      <c r="A5" s="101">
        <f>1+A4</f>
        <v>2</v>
      </c>
      <c r="B5" s="17" t="s">
        <v>13</v>
      </c>
      <c r="C5" s="18"/>
      <c r="D5" s="18"/>
      <c r="E5" s="18"/>
      <c r="F5" s="18"/>
      <c r="G5" s="18"/>
      <c r="H5" s="18"/>
      <c r="I5" s="18"/>
      <c r="J5" s="18"/>
      <c r="K5" s="19"/>
      <c r="L5" s="125">
        <f>L14+L23+L35+L56+L230+L241+L257+L268+L280+L353</f>
        <v>427906</v>
      </c>
      <c r="M5" s="125">
        <f t="shared" ref="M5:O5" si="1">M14+M23+M35+M56+M230+M241+M257+M268+M280+M353</f>
        <v>671151</v>
      </c>
      <c r="N5" s="125">
        <f t="shared" si="1"/>
        <v>495760</v>
      </c>
      <c r="O5" s="126">
        <f t="shared" si="1"/>
        <v>-175391</v>
      </c>
      <c r="P5" s="20">
        <f t="shared" si="0"/>
        <v>73.867132731680357</v>
      </c>
      <c r="Q5" s="15"/>
      <c r="R5" s="15"/>
      <c r="T5" s="15"/>
    </row>
    <row r="6" spans="1:20" s="16" customFormat="1" x14ac:dyDescent="0.2">
      <c r="A6" s="102">
        <f t="shared" ref="A6:A69" si="2">1+A5</f>
        <v>3</v>
      </c>
      <c r="B6" s="21" t="s">
        <v>14</v>
      </c>
      <c r="C6" s="22"/>
      <c r="D6" s="22"/>
      <c r="E6" s="22"/>
      <c r="F6" s="22"/>
      <c r="G6" s="22"/>
      <c r="H6" s="22"/>
      <c r="I6" s="22"/>
      <c r="J6" s="22"/>
      <c r="K6" s="23"/>
      <c r="L6" s="127">
        <f>L63+L231+L242+L269+L391+L354</f>
        <v>20752</v>
      </c>
      <c r="M6" s="127">
        <f t="shared" ref="M6:O6" si="3">M63+M231+M242+M269+M391+M354</f>
        <v>276486</v>
      </c>
      <c r="N6" s="127">
        <f t="shared" si="3"/>
        <v>184237</v>
      </c>
      <c r="O6" s="128">
        <f t="shared" si="3"/>
        <v>-92249</v>
      </c>
      <c r="P6" s="24">
        <f t="shared" si="0"/>
        <v>66.63520033564086</v>
      </c>
      <c r="Q6" s="15"/>
      <c r="R6" s="15"/>
      <c r="T6" s="15"/>
    </row>
    <row r="7" spans="1:20" s="16" customFormat="1" ht="14.25" customHeight="1" x14ac:dyDescent="0.2">
      <c r="A7" s="103">
        <f t="shared" si="2"/>
        <v>4</v>
      </c>
      <c r="B7" s="25" t="s">
        <v>15</v>
      </c>
      <c r="C7" s="26"/>
      <c r="D7" s="26"/>
      <c r="E7" s="26"/>
      <c r="F7" s="26"/>
      <c r="G7" s="26"/>
      <c r="H7" s="26"/>
      <c r="I7" s="26"/>
      <c r="J7" s="26"/>
      <c r="K7" s="27"/>
      <c r="L7" s="129">
        <f>L57+L65+L335+L32</f>
        <v>1364442</v>
      </c>
      <c r="M7" s="129">
        <f t="shared" ref="M7:O7" si="4">M57+M65+M335+M32</f>
        <v>1544093</v>
      </c>
      <c r="N7" s="129">
        <f t="shared" si="4"/>
        <v>1136530</v>
      </c>
      <c r="O7" s="130">
        <f t="shared" si="4"/>
        <v>-407563</v>
      </c>
      <c r="P7" s="28">
        <f t="shared" si="0"/>
        <v>73.605022495406686</v>
      </c>
      <c r="Q7" s="15"/>
      <c r="R7" s="15"/>
    </row>
    <row r="8" spans="1:20" s="16" customFormat="1" x14ac:dyDescent="0.2">
      <c r="A8" s="104">
        <f t="shared" si="2"/>
        <v>5</v>
      </c>
      <c r="B8" s="29" t="s">
        <v>16</v>
      </c>
      <c r="C8" s="30"/>
      <c r="D8" s="30"/>
      <c r="E8" s="30"/>
      <c r="F8" s="30"/>
      <c r="G8" s="30"/>
      <c r="H8" s="30"/>
      <c r="I8" s="30"/>
      <c r="J8" s="30"/>
      <c r="K8" s="31"/>
      <c r="L8" s="131">
        <f>L392</f>
        <v>32260</v>
      </c>
      <c r="M8" s="131">
        <f t="shared" ref="M8:O8" si="5">M392</f>
        <v>90018</v>
      </c>
      <c r="N8" s="131">
        <f t="shared" si="5"/>
        <v>73478</v>
      </c>
      <c r="O8" s="132">
        <f t="shared" si="5"/>
        <v>-16540</v>
      </c>
      <c r="P8" s="32">
        <f t="shared" si="0"/>
        <v>81.625897042813662</v>
      </c>
      <c r="Q8" s="15"/>
      <c r="R8" s="15"/>
    </row>
    <row r="9" spans="1:20" s="16" customFormat="1" ht="14.25" customHeight="1" x14ac:dyDescent="0.2">
      <c r="A9" s="105">
        <f t="shared" si="2"/>
        <v>6</v>
      </c>
      <c r="B9" s="33" t="s">
        <v>17</v>
      </c>
      <c r="C9" s="34"/>
      <c r="D9" s="34"/>
      <c r="E9" s="34"/>
      <c r="F9" s="34"/>
      <c r="G9" s="34"/>
      <c r="H9" s="34"/>
      <c r="I9" s="34"/>
      <c r="J9" s="34"/>
      <c r="K9" s="35"/>
      <c r="L9" s="133">
        <f>L64</f>
        <v>238945</v>
      </c>
      <c r="M9" s="133">
        <f t="shared" ref="M9:O9" si="6">M64</f>
        <v>562797</v>
      </c>
      <c r="N9" s="133">
        <f t="shared" si="6"/>
        <v>286504</v>
      </c>
      <c r="O9" s="134">
        <f t="shared" si="6"/>
        <v>-276293</v>
      </c>
      <c r="P9" s="36">
        <f t="shared" si="0"/>
        <v>50.907165461080993</v>
      </c>
      <c r="Q9" s="15"/>
      <c r="R9" s="15"/>
    </row>
    <row r="10" spans="1:20" s="16" customFormat="1" ht="28.5" x14ac:dyDescent="0.2">
      <c r="A10" s="106">
        <f t="shared" si="2"/>
        <v>7</v>
      </c>
      <c r="B10" s="37" t="s">
        <v>18</v>
      </c>
      <c r="C10" s="38"/>
      <c r="D10" s="38"/>
      <c r="E10" s="38"/>
      <c r="F10" s="38"/>
      <c r="G10" s="38"/>
      <c r="H10" s="38"/>
      <c r="I10" s="38"/>
      <c r="J10" s="38"/>
      <c r="K10" s="39"/>
      <c r="L10" s="135">
        <f>L287</f>
        <v>43699</v>
      </c>
      <c r="M10" s="135">
        <f t="shared" ref="M10:O10" si="7">M287</f>
        <v>199917</v>
      </c>
      <c r="N10" s="135">
        <f t="shared" si="7"/>
        <v>47822</v>
      </c>
      <c r="O10" s="136">
        <f t="shared" si="7"/>
        <v>-152095</v>
      </c>
      <c r="P10" s="40">
        <f t="shared" si="0"/>
        <v>23.920927184781686</v>
      </c>
      <c r="Q10" s="15"/>
      <c r="R10" s="15"/>
    </row>
    <row r="11" spans="1:20" s="45" customFormat="1" x14ac:dyDescent="0.2">
      <c r="A11" s="107">
        <f t="shared" si="2"/>
        <v>8</v>
      </c>
      <c r="B11" s="41" t="s">
        <v>19</v>
      </c>
      <c r="C11" s="42"/>
      <c r="D11" s="42"/>
      <c r="E11" s="42"/>
      <c r="F11" s="42"/>
      <c r="G11" s="42"/>
      <c r="H11" s="42"/>
      <c r="I11" s="42"/>
      <c r="J11" s="42"/>
      <c r="K11" s="43"/>
      <c r="L11" s="137">
        <f>L623</f>
        <v>263018</v>
      </c>
      <c r="M11" s="137">
        <f t="shared" ref="M11:O11" si="8">M623</f>
        <v>712501</v>
      </c>
      <c r="N11" s="137">
        <f t="shared" si="8"/>
        <v>342397</v>
      </c>
      <c r="O11" s="138">
        <f t="shared" si="8"/>
        <v>-370104</v>
      </c>
      <c r="P11" s="44">
        <f t="shared" si="0"/>
        <v>48.055651851716704</v>
      </c>
      <c r="Q11" s="15"/>
      <c r="R11" s="15"/>
    </row>
    <row r="12" spans="1:20" s="16" customFormat="1" ht="28.5" x14ac:dyDescent="0.2">
      <c r="A12" s="108">
        <f t="shared" si="2"/>
        <v>9</v>
      </c>
      <c r="B12" s="46" t="s">
        <v>20</v>
      </c>
      <c r="C12" s="47"/>
      <c r="D12" s="47"/>
      <c r="E12" s="47"/>
      <c r="F12" s="47"/>
      <c r="G12" s="47"/>
      <c r="H12" s="47"/>
      <c r="I12" s="47"/>
      <c r="J12" s="47"/>
      <c r="K12" s="48"/>
      <c r="L12" s="139">
        <f>L393</f>
        <v>97110</v>
      </c>
      <c r="M12" s="139">
        <f t="shared" ref="M12:O12" si="9">M393</f>
        <v>79896</v>
      </c>
      <c r="N12" s="139">
        <f t="shared" si="9"/>
        <v>74618</v>
      </c>
      <c r="O12" s="140">
        <f t="shared" si="9"/>
        <v>-5278</v>
      </c>
      <c r="P12" s="49">
        <f t="shared" si="0"/>
        <v>93.393912085711435</v>
      </c>
      <c r="Q12" s="15"/>
      <c r="R12" s="15"/>
    </row>
    <row r="13" spans="1:20" s="16" customFormat="1" ht="15" x14ac:dyDescent="0.25">
      <c r="A13" s="99">
        <f t="shared" si="2"/>
        <v>10</v>
      </c>
      <c r="B13" s="50" t="s">
        <v>21</v>
      </c>
      <c r="C13" s="51"/>
      <c r="D13" s="51"/>
      <c r="E13" s="51"/>
      <c r="F13" s="51"/>
      <c r="G13" s="51"/>
      <c r="H13" s="51"/>
      <c r="I13" s="51"/>
      <c r="J13" s="51"/>
      <c r="K13" s="52"/>
      <c r="L13" s="141">
        <f>SUM(L15:L17)</f>
        <v>1000</v>
      </c>
      <c r="M13" s="141">
        <f t="shared" ref="M13:O13" si="10">SUM(M15:M17)</f>
        <v>2156</v>
      </c>
      <c r="N13" s="141">
        <f t="shared" si="10"/>
        <v>2153</v>
      </c>
      <c r="O13" s="142">
        <f t="shared" si="10"/>
        <v>-3</v>
      </c>
      <c r="P13" s="53">
        <f t="shared" si="0"/>
        <v>99.860853432281999</v>
      </c>
      <c r="Q13" s="15"/>
    </row>
    <row r="14" spans="1:20" s="16" customFormat="1" x14ac:dyDescent="0.2">
      <c r="A14" s="109">
        <f t="shared" si="2"/>
        <v>11</v>
      </c>
      <c r="B14" s="54" t="s">
        <v>13</v>
      </c>
      <c r="C14" s="18"/>
      <c r="D14" s="18"/>
      <c r="E14" s="18"/>
      <c r="F14" s="18"/>
      <c r="G14" s="18"/>
      <c r="H14" s="18"/>
      <c r="I14" s="18"/>
      <c r="J14" s="18"/>
      <c r="K14" s="19"/>
      <c r="L14" s="125">
        <f>SUM(L15:L17)</f>
        <v>1000</v>
      </c>
      <c r="M14" s="125">
        <f t="shared" ref="M14:O14" si="11">SUM(M15:M17)</f>
        <v>2156</v>
      </c>
      <c r="N14" s="125">
        <f t="shared" si="11"/>
        <v>2153</v>
      </c>
      <c r="O14" s="126">
        <f t="shared" si="11"/>
        <v>-3</v>
      </c>
      <c r="P14" s="20">
        <f t="shared" si="0"/>
        <v>99.860853432281999</v>
      </c>
      <c r="Q14" s="15"/>
    </row>
    <row r="15" spans="1:20" outlineLevel="1" x14ac:dyDescent="0.2">
      <c r="A15" s="110">
        <f t="shared" si="2"/>
        <v>12</v>
      </c>
      <c r="B15" s="55" t="s">
        <v>22</v>
      </c>
      <c r="C15" s="56" t="s">
        <v>23</v>
      </c>
      <c r="D15" s="56" t="s">
        <v>24</v>
      </c>
      <c r="E15" s="56" t="s">
        <v>25</v>
      </c>
      <c r="F15" s="56" t="s">
        <v>26</v>
      </c>
      <c r="G15" s="56" t="s">
        <v>27</v>
      </c>
      <c r="H15" s="56"/>
      <c r="I15" s="56" t="s">
        <v>25</v>
      </c>
      <c r="J15" s="56" t="s">
        <v>25</v>
      </c>
      <c r="K15" s="55"/>
      <c r="L15" s="143">
        <v>1000</v>
      </c>
      <c r="M15" s="144">
        <v>1000</v>
      </c>
      <c r="N15" s="145">
        <f>1000-1</f>
        <v>999</v>
      </c>
      <c r="O15" s="146">
        <f>N15-M15</f>
        <v>-1</v>
      </c>
      <c r="P15" s="57">
        <f>N15/M15*100</f>
        <v>99.9</v>
      </c>
      <c r="Q15" s="15"/>
    </row>
    <row r="16" spans="1:20" outlineLevel="1" x14ac:dyDescent="0.2">
      <c r="A16" s="110">
        <f t="shared" si="2"/>
        <v>13</v>
      </c>
      <c r="B16" s="55" t="s">
        <v>28</v>
      </c>
      <c r="C16" s="56" t="s">
        <v>23</v>
      </c>
      <c r="D16" s="56" t="s">
        <v>24</v>
      </c>
      <c r="E16" s="56" t="s">
        <v>25</v>
      </c>
      <c r="F16" s="56" t="s">
        <v>26</v>
      </c>
      <c r="G16" s="56" t="s">
        <v>29</v>
      </c>
      <c r="H16" s="56"/>
      <c r="I16" s="56" t="s">
        <v>25</v>
      </c>
      <c r="J16" s="56" t="s">
        <v>25</v>
      </c>
      <c r="K16" s="55"/>
      <c r="L16" s="143">
        <v>0</v>
      </c>
      <c r="M16" s="144">
        <v>168</v>
      </c>
      <c r="N16" s="145">
        <v>168</v>
      </c>
      <c r="O16" s="146">
        <f>N16-M16</f>
        <v>0</v>
      </c>
      <c r="P16" s="57">
        <f>N16/M16*100</f>
        <v>100</v>
      </c>
      <c r="Q16" s="15"/>
    </row>
    <row r="17" spans="1:17" s="16" customFormat="1" ht="14.25" customHeight="1" outlineLevel="1" x14ac:dyDescent="0.2">
      <c r="A17" s="111">
        <f t="shared" si="2"/>
        <v>14</v>
      </c>
      <c r="B17" s="58" t="s">
        <v>30</v>
      </c>
      <c r="C17" s="59"/>
      <c r="D17" s="59"/>
      <c r="E17" s="59"/>
      <c r="F17" s="59"/>
      <c r="G17" s="59"/>
      <c r="H17" s="59" t="s">
        <v>31</v>
      </c>
      <c r="I17" s="59"/>
      <c r="J17" s="59"/>
      <c r="K17" s="60"/>
      <c r="L17" s="147">
        <f>SUM(L18:L21)</f>
        <v>0</v>
      </c>
      <c r="M17" s="147">
        <f t="shared" ref="M17:O17" si="12">SUM(M18:M21)</f>
        <v>988</v>
      </c>
      <c r="N17" s="147">
        <f t="shared" si="12"/>
        <v>986</v>
      </c>
      <c r="O17" s="126">
        <f t="shared" si="12"/>
        <v>-2</v>
      </c>
      <c r="P17" s="20">
        <f t="shared" ref="P17" si="13">N17/M17*100</f>
        <v>99.797570850202433</v>
      </c>
      <c r="Q17" s="15"/>
    </row>
    <row r="18" spans="1:17" outlineLevel="1" x14ac:dyDescent="0.2">
      <c r="A18" s="110">
        <f t="shared" si="2"/>
        <v>15</v>
      </c>
      <c r="B18" s="55" t="s">
        <v>32</v>
      </c>
      <c r="C18" s="56" t="s">
        <v>23</v>
      </c>
      <c r="D18" s="56" t="s">
        <v>24</v>
      </c>
      <c r="E18" s="56" t="s">
        <v>33</v>
      </c>
      <c r="F18" s="56" t="s">
        <v>34</v>
      </c>
      <c r="G18" s="56" t="s">
        <v>35</v>
      </c>
      <c r="H18" s="56" t="s">
        <v>31</v>
      </c>
      <c r="I18" s="56" t="s">
        <v>25</v>
      </c>
      <c r="J18" s="56" t="s">
        <v>25</v>
      </c>
      <c r="K18" s="55" t="s">
        <v>36</v>
      </c>
      <c r="L18" s="143">
        <v>0</v>
      </c>
      <c r="M18" s="144">
        <v>500</v>
      </c>
      <c r="N18" s="145">
        <v>498</v>
      </c>
      <c r="O18" s="146">
        <f>N18-M18</f>
        <v>-2</v>
      </c>
      <c r="P18" s="57">
        <f>N18/M18*100</f>
        <v>99.6</v>
      </c>
      <c r="Q18" s="15"/>
    </row>
    <row r="19" spans="1:17" outlineLevel="1" x14ac:dyDescent="0.2">
      <c r="A19" s="110">
        <f t="shared" si="2"/>
        <v>16</v>
      </c>
      <c r="B19" s="55" t="s">
        <v>37</v>
      </c>
      <c r="C19" s="56" t="s">
        <v>23</v>
      </c>
      <c r="D19" s="56" t="s">
        <v>24</v>
      </c>
      <c r="E19" s="56" t="s">
        <v>38</v>
      </c>
      <c r="F19" s="56" t="s">
        <v>39</v>
      </c>
      <c r="G19" s="56" t="s">
        <v>40</v>
      </c>
      <c r="H19" s="56" t="s">
        <v>31</v>
      </c>
      <c r="I19" s="56" t="s">
        <v>25</v>
      </c>
      <c r="J19" s="56" t="s">
        <v>25</v>
      </c>
      <c r="K19" s="55" t="s">
        <v>41</v>
      </c>
      <c r="L19" s="143">
        <v>0</v>
      </c>
      <c r="M19" s="144">
        <v>128</v>
      </c>
      <c r="N19" s="145">
        <v>128</v>
      </c>
      <c r="O19" s="146">
        <f>N19-M19</f>
        <v>0</v>
      </c>
      <c r="P19" s="57">
        <f>N19/M19*100</f>
        <v>100</v>
      </c>
      <c r="Q19" s="15"/>
    </row>
    <row r="20" spans="1:17" outlineLevel="1" x14ac:dyDescent="0.2">
      <c r="A20" s="110">
        <f t="shared" si="2"/>
        <v>17</v>
      </c>
      <c r="B20" s="55" t="s">
        <v>1598</v>
      </c>
      <c r="C20" s="56" t="s">
        <v>23</v>
      </c>
      <c r="D20" s="56" t="s">
        <v>24</v>
      </c>
      <c r="E20" s="56" t="s">
        <v>42</v>
      </c>
      <c r="F20" s="56" t="s">
        <v>43</v>
      </c>
      <c r="G20" s="56" t="s">
        <v>35</v>
      </c>
      <c r="H20" s="56" t="s">
        <v>31</v>
      </c>
      <c r="I20" s="56" t="s">
        <v>25</v>
      </c>
      <c r="J20" s="56" t="s">
        <v>25</v>
      </c>
      <c r="K20" s="55" t="s">
        <v>44</v>
      </c>
      <c r="L20" s="143">
        <v>0</v>
      </c>
      <c r="M20" s="144">
        <v>260</v>
      </c>
      <c r="N20" s="145">
        <v>260</v>
      </c>
      <c r="O20" s="146">
        <f>N20-M20</f>
        <v>0</v>
      </c>
      <c r="P20" s="57">
        <f>N20/M20*100</f>
        <v>100</v>
      </c>
      <c r="Q20" s="15"/>
    </row>
    <row r="21" spans="1:17" outlineLevel="1" x14ac:dyDescent="0.2">
      <c r="A21" s="110">
        <f t="shared" si="2"/>
        <v>18</v>
      </c>
      <c r="B21" s="55" t="s">
        <v>45</v>
      </c>
      <c r="C21" s="56" t="s">
        <v>23</v>
      </c>
      <c r="D21" s="56" t="s">
        <v>24</v>
      </c>
      <c r="E21" s="56" t="s">
        <v>33</v>
      </c>
      <c r="F21" s="56" t="s">
        <v>46</v>
      </c>
      <c r="G21" s="56" t="s">
        <v>35</v>
      </c>
      <c r="H21" s="56" t="s">
        <v>31</v>
      </c>
      <c r="I21" s="56" t="s">
        <v>25</v>
      </c>
      <c r="J21" s="56" t="s">
        <v>25</v>
      </c>
      <c r="K21" s="55" t="s">
        <v>47</v>
      </c>
      <c r="L21" s="143">
        <v>0</v>
      </c>
      <c r="M21" s="144">
        <v>100</v>
      </c>
      <c r="N21" s="145">
        <v>100</v>
      </c>
      <c r="O21" s="146">
        <f>N21-M21</f>
        <v>0</v>
      </c>
      <c r="P21" s="57">
        <f>N21/M21*100</f>
        <v>100</v>
      </c>
      <c r="Q21" s="15"/>
    </row>
    <row r="22" spans="1:17" s="16" customFormat="1" ht="14.25" customHeight="1" x14ac:dyDescent="0.25">
      <c r="A22" s="99">
        <f t="shared" si="2"/>
        <v>19</v>
      </c>
      <c r="B22" s="61" t="s">
        <v>48</v>
      </c>
      <c r="C22" s="62"/>
      <c r="D22" s="62"/>
      <c r="E22" s="62"/>
      <c r="F22" s="62"/>
      <c r="G22" s="62"/>
      <c r="H22" s="62"/>
      <c r="I22" s="62"/>
      <c r="J22" s="62"/>
      <c r="K22" s="63"/>
      <c r="L22" s="141">
        <f>SUM(L24:L30)</f>
        <v>2500</v>
      </c>
      <c r="M22" s="141">
        <f>SUM(M24:M30)</f>
        <v>3735</v>
      </c>
      <c r="N22" s="141">
        <f>SUM(N24:N30)</f>
        <v>3577</v>
      </c>
      <c r="O22" s="142">
        <f>SUM(O24:O30)</f>
        <v>-158</v>
      </c>
      <c r="P22" s="53">
        <f t="shared" ref="P22:P69" si="14">N22/M22*100</f>
        <v>95.769745649263726</v>
      </c>
      <c r="Q22" s="15"/>
    </row>
    <row r="23" spans="1:17" s="16" customFormat="1" ht="14.25" customHeight="1" x14ac:dyDescent="0.2">
      <c r="A23" s="109">
        <f t="shared" si="2"/>
        <v>20</v>
      </c>
      <c r="B23" s="64" t="s">
        <v>13</v>
      </c>
      <c r="C23" s="65"/>
      <c r="D23" s="65"/>
      <c r="E23" s="65"/>
      <c r="F23" s="65"/>
      <c r="G23" s="65"/>
      <c r="H23" s="65"/>
      <c r="I23" s="65"/>
      <c r="J23" s="65"/>
      <c r="K23" s="66"/>
      <c r="L23" s="125">
        <f>SUM(L24:L30)</f>
        <v>2500</v>
      </c>
      <c r="M23" s="125">
        <f>SUM(M24:M30)</f>
        <v>3735</v>
      </c>
      <c r="N23" s="125">
        <f>SUM(N24:N30)</f>
        <v>3577</v>
      </c>
      <c r="O23" s="126">
        <f>SUM(O24:O30)</f>
        <v>-158</v>
      </c>
      <c r="P23" s="20">
        <f t="shared" si="14"/>
        <v>95.769745649263726</v>
      </c>
      <c r="Q23" s="15"/>
    </row>
    <row r="24" spans="1:17" outlineLevel="1" x14ac:dyDescent="0.2">
      <c r="A24" s="110">
        <f t="shared" si="2"/>
        <v>21</v>
      </c>
      <c r="B24" s="55" t="s">
        <v>49</v>
      </c>
      <c r="C24" s="56" t="s">
        <v>23</v>
      </c>
      <c r="D24" s="56" t="s">
        <v>50</v>
      </c>
      <c r="E24" s="56" t="s">
        <v>25</v>
      </c>
      <c r="F24" s="56" t="s">
        <v>51</v>
      </c>
      <c r="G24" s="56" t="s">
        <v>52</v>
      </c>
      <c r="H24" s="56"/>
      <c r="I24" s="56" t="s">
        <v>25</v>
      </c>
      <c r="J24" s="56" t="s">
        <v>25</v>
      </c>
      <c r="K24" s="55"/>
      <c r="L24" s="143">
        <v>0</v>
      </c>
      <c r="M24" s="144">
        <v>29</v>
      </c>
      <c r="N24" s="145">
        <v>29</v>
      </c>
      <c r="O24" s="146">
        <f t="shared" ref="O24:O30" si="15">N24-M24</f>
        <v>0</v>
      </c>
      <c r="P24" s="57">
        <f t="shared" si="14"/>
        <v>100</v>
      </c>
      <c r="Q24" s="15"/>
    </row>
    <row r="25" spans="1:17" outlineLevel="1" x14ac:dyDescent="0.2">
      <c r="A25" s="110">
        <f t="shared" si="2"/>
        <v>22</v>
      </c>
      <c r="B25" s="55" t="s">
        <v>53</v>
      </c>
      <c r="C25" s="56" t="s">
        <v>23</v>
      </c>
      <c r="D25" s="56" t="s">
        <v>50</v>
      </c>
      <c r="E25" s="56" t="s">
        <v>25</v>
      </c>
      <c r="F25" s="56" t="s">
        <v>51</v>
      </c>
      <c r="G25" s="56" t="s">
        <v>52</v>
      </c>
      <c r="H25" s="56"/>
      <c r="I25" s="56" t="s">
        <v>25</v>
      </c>
      <c r="J25" s="56" t="s">
        <v>25</v>
      </c>
      <c r="K25" s="55"/>
      <c r="L25" s="143">
        <v>1250</v>
      </c>
      <c r="M25" s="144">
        <v>1168</v>
      </c>
      <c r="N25" s="145">
        <v>1044</v>
      </c>
      <c r="O25" s="146">
        <f t="shared" si="15"/>
        <v>-124</v>
      </c>
      <c r="P25" s="57">
        <f t="shared" si="14"/>
        <v>89.38356164383562</v>
      </c>
      <c r="Q25" s="15"/>
    </row>
    <row r="26" spans="1:17" outlineLevel="1" x14ac:dyDescent="0.2">
      <c r="A26" s="110">
        <f t="shared" si="2"/>
        <v>23</v>
      </c>
      <c r="B26" s="55" t="s">
        <v>54</v>
      </c>
      <c r="C26" s="56" t="s">
        <v>23</v>
      </c>
      <c r="D26" s="56" t="s">
        <v>50</v>
      </c>
      <c r="E26" s="56" t="s">
        <v>25</v>
      </c>
      <c r="F26" s="56" t="s">
        <v>51</v>
      </c>
      <c r="G26" s="56" t="s">
        <v>52</v>
      </c>
      <c r="H26" s="56"/>
      <c r="I26" s="56" t="s">
        <v>25</v>
      </c>
      <c r="J26" s="56" t="s">
        <v>25</v>
      </c>
      <c r="K26" s="55"/>
      <c r="L26" s="143">
        <v>1000</v>
      </c>
      <c r="M26" s="144">
        <v>1</v>
      </c>
      <c r="N26" s="145">
        <v>0</v>
      </c>
      <c r="O26" s="146">
        <f t="shared" si="15"/>
        <v>-1</v>
      </c>
      <c r="P26" s="57">
        <f t="shared" si="14"/>
        <v>0</v>
      </c>
      <c r="Q26" s="15"/>
    </row>
    <row r="27" spans="1:17" outlineLevel="1" x14ac:dyDescent="0.2">
      <c r="A27" s="110">
        <f t="shared" si="2"/>
        <v>24</v>
      </c>
      <c r="B27" s="55" t="s">
        <v>55</v>
      </c>
      <c r="C27" s="56" t="s">
        <v>23</v>
      </c>
      <c r="D27" s="56" t="s">
        <v>50</v>
      </c>
      <c r="E27" s="56" t="s">
        <v>25</v>
      </c>
      <c r="F27" s="56" t="s">
        <v>51</v>
      </c>
      <c r="G27" s="56" t="s">
        <v>56</v>
      </c>
      <c r="H27" s="56"/>
      <c r="I27" s="56" t="s">
        <v>25</v>
      </c>
      <c r="J27" s="56" t="s">
        <v>25</v>
      </c>
      <c r="K27" s="55"/>
      <c r="L27" s="143">
        <v>250</v>
      </c>
      <c r="M27" s="144">
        <v>250</v>
      </c>
      <c r="N27" s="145">
        <v>217</v>
      </c>
      <c r="O27" s="146">
        <f t="shared" si="15"/>
        <v>-33</v>
      </c>
      <c r="P27" s="57">
        <f t="shared" si="14"/>
        <v>86.8</v>
      </c>
      <c r="Q27" s="15"/>
    </row>
    <row r="28" spans="1:17" outlineLevel="1" x14ac:dyDescent="0.2">
      <c r="A28" s="110">
        <f t="shared" si="2"/>
        <v>25</v>
      </c>
      <c r="B28" s="55" t="s">
        <v>57</v>
      </c>
      <c r="C28" s="56" t="s">
        <v>23</v>
      </c>
      <c r="D28" s="56" t="s">
        <v>50</v>
      </c>
      <c r="E28" s="56" t="s">
        <v>25</v>
      </c>
      <c r="F28" s="56" t="s">
        <v>51</v>
      </c>
      <c r="G28" s="56" t="s">
        <v>56</v>
      </c>
      <c r="H28" s="56"/>
      <c r="I28" s="56" t="s">
        <v>25</v>
      </c>
      <c r="J28" s="56" t="s">
        <v>25</v>
      </c>
      <c r="K28" s="55"/>
      <c r="L28" s="143">
        <v>0</v>
      </c>
      <c r="M28" s="144">
        <v>176</v>
      </c>
      <c r="N28" s="145">
        <v>176</v>
      </c>
      <c r="O28" s="146">
        <f t="shared" si="15"/>
        <v>0</v>
      </c>
      <c r="P28" s="57">
        <f t="shared" si="14"/>
        <v>100</v>
      </c>
      <c r="Q28" s="15"/>
    </row>
    <row r="29" spans="1:17" outlineLevel="1" x14ac:dyDescent="0.2">
      <c r="A29" s="110">
        <f t="shared" si="2"/>
        <v>26</v>
      </c>
      <c r="B29" s="55" t="s">
        <v>58</v>
      </c>
      <c r="C29" s="56" t="s">
        <v>23</v>
      </c>
      <c r="D29" s="56" t="s">
        <v>50</v>
      </c>
      <c r="E29" s="56" t="s">
        <v>25</v>
      </c>
      <c r="F29" s="56" t="s">
        <v>51</v>
      </c>
      <c r="G29" s="56" t="s">
        <v>56</v>
      </c>
      <c r="H29" s="56"/>
      <c r="I29" s="56" t="s">
        <v>25</v>
      </c>
      <c r="J29" s="56" t="s">
        <v>25</v>
      </c>
      <c r="K29" s="55"/>
      <c r="L29" s="143">
        <v>0</v>
      </c>
      <c r="M29" s="144">
        <v>82</v>
      </c>
      <c r="N29" s="145">
        <v>82</v>
      </c>
      <c r="O29" s="146">
        <f t="shared" si="15"/>
        <v>0</v>
      </c>
      <c r="P29" s="57">
        <f t="shared" si="14"/>
        <v>100</v>
      </c>
      <c r="Q29" s="15"/>
    </row>
    <row r="30" spans="1:17" outlineLevel="1" x14ac:dyDescent="0.2">
      <c r="A30" s="110">
        <f t="shared" si="2"/>
        <v>27</v>
      </c>
      <c r="B30" s="55" t="s">
        <v>59</v>
      </c>
      <c r="C30" s="56" t="s">
        <v>23</v>
      </c>
      <c r="D30" s="56" t="s">
        <v>50</v>
      </c>
      <c r="E30" s="56" t="s">
        <v>25</v>
      </c>
      <c r="F30" s="56" t="s">
        <v>51</v>
      </c>
      <c r="G30" s="56" t="s">
        <v>60</v>
      </c>
      <c r="H30" s="56"/>
      <c r="I30" s="56" t="s">
        <v>25</v>
      </c>
      <c r="J30" s="56" t="s">
        <v>25</v>
      </c>
      <c r="K30" s="55"/>
      <c r="L30" s="143">
        <v>0</v>
      </c>
      <c r="M30" s="144">
        <v>2029</v>
      </c>
      <c r="N30" s="145">
        <v>2029</v>
      </c>
      <c r="O30" s="146">
        <f t="shared" si="15"/>
        <v>0</v>
      </c>
      <c r="P30" s="57">
        <f t="shared" si="14"/>
        <v>100</v>
      </c>
      <c r="Q30" s="15"/>
    </row>
    <row r="31" spans="1:17" s="16" customFormat="1" ht="14.25" customHeight="1" x14ac:dyDescent="0.25">
      <c r="A31" s="99">
        <f t="shared" si="2"/>
        <v>28</v>
      </c>
      <c r="B31" s="61" t="s">
        <v>61</v>
      </c>
      <c r="C31" s="62"/>
      <c r="D31" s="62"/>
      <c r="E31" s="62"/>
      <c r="F31" s="62"/>
      <c r="G31" s="62"/>
      <c r="H31" s="62"/>
      <c r="I31" s="62"/>
      <c r="J31" s="62"/>
      <c r="K31" s="63"/>
      <c r="L31" s="141">
        <f>L33</f>
        <v>0</v>
      </c>
      <c r="M31" s="141">
        <f t="shared" ref="M31:O31" si="16">M33</f>
        <v>119700</v>
      </c>
      <c r="N31" s="141">
        <f t="shared" si="16"/>
        <v>0</v>
      </c>
      <c r="O31" s="142">
        <f t="shared" si="16"/>
        <v>-119700</v>
      </c>
      <c r="P31" s="53">
        <f t="shared" si="14"/>
        <v>0</v>
      </c>
      <c r="Q31" s="15"/>
    </row>
    <row r="32" spans="1:17" s="16" customFormat="1" ht="14.25" customHeight="1" x14ac:dyDescent="0.2">
      <c r="A32" s="103">
        <f t="shared" si="2"/>
        <v>29</v>
      </c>
      <c r="B32" s="25" t="s">
        <v>62</v>
      </c>
      <c r="C32" s="26"/>
      <c r="D32" s="26"/>
      <c r="E32" s="26"/>
      <c r="F32" s="26"/>
      <c r="G32" s="26"/>
      <c r="H32" s="26"/>
      <c r="I32" s="26"/>
      <c r="J32" s="26"/>
      <c r="K32" s="27"/>
      <c r="L32" s="129">
        <f>L33</f>
        <v>0</v>
      </c>
      <c r="M32" s="129">
        <f t="shared" ref="M32:O32" si="17">M33</f>
        <v>119700</v>
      </c>
      <c r="N32" s="129">
        <f t="shared" si="17"/>
        <v>0</v>
      </c>
      <c r="O32" s="130">
        <f t="shared" si="17"/>
        <v>-119700</v>
      </c>
      <c r="P32" s="28">
        <f t="shared" si="14"/>
        <v>0</v>
      </c>
      <c r="Q32" s="15"/>
    </row>
    <row r="33" spans="1:17" outlineLevel="1" x14ac:dyDescent="0.2">
      <c r="A33" s="110">
        <f t="shared" si="2"/>
        <v>30</v>
      </c>
      <c r="B33" s="55" t="s">
        <v>63</v>
      </c>
      <c r="C33" s="56" t="s">
        <v>23</v>
      </c>
      <c r="D33" s="56" t="s">
        <v>64</v>
      </c>
      <c r="E33" s="56" t="s">
        <v>25</v>
      </c>
      <c r="F33" s="56" t="s">
        <v>65</v>
      </c>
      <c r="G33" s="56" t="s">
        <v>66</v>
      </c>
      <c r="H33" s="56"/>
      <c r="I33" s="56" t="s">
        <v>25</v>
      </c>
      <c r="J33" s="56" t="s">
        <v>25</v>
      </c>
      <c r="K33" s="55"/>
      <c r="L33" s="143">
        <v>0</v>
      </c>
      <c r="M33" s="144">
        <v>119700</v>
      </c>
      <c r="N33" s="145">
        <v>0</v>
      </c>
      <c r="O33" s="146">
        <f t="shared" ref="O33:O61" si="18">N33-M33</f>
        <v>-119700</v>
      </c>
      <c r="P33" s="57">
        <f t="shared" si="14"/>
        <v>0</v>
      </c>
      <c r="Q33" s="15"/>
    </row>
    <row r="34" spans="1:17" s="16" customFormat="1" ht="14.25" customHeight="1" x14ac:dyDescent="0.25">
      <c r="A34" s="99">
        <f t="shared" si="2"/>
        <v>31</v>
      </c>
      <c r="B34" s="61" t="s">
        <v>67</v>
      </c>
      <c r="C34" s="62"/>
      <c r="D34" s="62"/>
      <c r="E34" s="62"/>
      <c r="F34" s="62"/>
      <c r="G34" s="62"/>
      <c r="H34" s="62"/>
      <c r="I34" s="62"/>
      <c r="J34" s="62"/>
      <c r="K34" s="63"/>
      <c r="L34" s="141">
        <f>SUM(L36:L54)</f>
        <v>34395</v>
      </c>
      <c r="M34" s="141">
        <f t="shared" ref="M34:O34" si="19">SUM(M36:M54)</f>
        <v>24326</v>
      </c>
      <c r="N34" s="141">
        <f t="shared" si="19"/>
        <v>10348</v>
      </c>
      <c r="O34" s="142">
        <f t="shared" si="19"/>
        <v>-13978</v>
      </c>
      <c r="P34" s="53">
        <f t="shared" si="14"/>
        <v>42.538847323851023</v>
      </c>
      <c r="Q34" s="15"/>
    </row>
    <row r="35" spans="1:17" s="16" customFormat="1" ht="14.25" customHeight="1" x14ac:dyDescent="0.2">
      <c r="A35" s="109">
        <f t="shared" si="2"/>
        <v>32</v>
      </c>
      <c r="B35" s="64" t="s">
        <v>13</v>
      </c>
      <c r="C35" s="65"/>
      <c r="D35" s="65"/>
      <c r="E35" s="65"/>
      <c r="F35" s="65"/>
      <c r="G35" s="65"/>
      <c r="H35" s="65"/>
      <c r="I35" s="65"/>
      <c r="J35" s="65"/>
      <c r="K35" s="66"/>
      <c r="L35" s="125">
        <f>SUM(L36:L54)</f>
        <v>34395</v>
      </c>
      <c r="M35" s="125">
        <f t="shared" ref="M35:O35" si="20">SUM(M36:M54)</f>
        <v>24326</v>
      </c>
      <c r="N35" s="125">
        <f t="shared" si="20"/>
        <v>10348</v>
      </c>
      <c r="O35" s="126">
        <f t="shared" si="20"/>
        <v>-13978</v>
      </c>
      <c r="P35" s="20">
        <f t="shared" si="14"/>
        <v>42.538847323851023</v>
      </c>
      <c r="Q35" s="15"/>
    </row>
    <row r="36" spans="1:17" outlineLevel="1" x14ac:dyDescent="0.2">
      <c r="A36" s="110">
        <f t="shared" si="2"/>
        <v>33</v>
      </c>
      <c r="B36" s="55" t="s">
        <v>68</v>
      </c>
      <c r="C36" s="56" t="s">
        <v>23</v>
      </c>
      <c r="D36" s="56" t="s">
        <v>69</v>
      </c>
      <c r="E36" s="56" t="s">
        <v>70</v>
      </c>
      <c r="F36" s="56" t="s">
        <v>71</v>
      </c>
      <c r="G36" s="56" t="s">
        <v>27</v>
      </c>
      <c r="H36" s="56"/>
      <c r="I36" s="56" t="s">
        <v>25</v>
      </c>
      <c r="J36" s="56" t="s">
        <v>25</v>
      </c>
      <c r="K36" s="55"/>
      <c r="L36" s="143">
        <v>0</v>
      </c>
      <c r="M36" s="144">
        <v>335</v>
      </c>
      <c r="N36" s="145">
        <v>334</v>
      </c>
      <c r="O36" s="146">
        <f t="shared" ref="O36:O54" si="21">N36-M36</f>
        <v>-1</v>
      </c>
      <c r="P36" s="57">
        <f t="shared" si="14"/>
        <v>99.701492537313428</v>
      </c>
      <c r="Q36" s="15"/>
    </row>
    <row r="37" spans="1:17" outlineLevel="1" x14ac:dyDescent="0.2">
      <c r="A37" s="110">
        <f t="shared" si="2"/>
        <v>34</v>
      </c>
      <c r="B37" s="55" t="s">
        <v>72</v>
      </c>
      <c r="C37" s="56" t="s">
        <v>23</v>
      </c>
      <c r="D37" s="56" t="s">
        <v>69</v>
      </c>
      <c r="E37" s="56" t="s">
        <v>70</v>
      </c>
      <c r="F37" s="56" t="s">
        <v>71</v>
      </c>
      <c r="G37" s="56" t="s">
        <v>73</v>
      </c>
      <c r="H37" s="56"/>
      <c r="I37" s="56" t="s">
        <v>25</v>
      </c>
      <c r="J37" s="56" t="s">
        <v>25</v>
      </c>
      <c r="K37" s="55"/>
      <c r="L37" s="143">
        <v>0</v>
      </c>
      <c r="M37" s="144">
        <v>64</v>
      </c>
      <c r="N37" s="145">
        <v>64</v>
      </c>
      <c r="O37" s="146">
        <f t="shared" si="21"/>
        <v>0</v>
      </c>
      <c r="P37" s="57">
        <f t="shared" si="14"/>
        <v>100</v>
      </c>
      <c r="Q37" s="15"/>
    </row>
    <row r="38" spans="1:17" outlineLevel="1" x14ac:dyDescent="0.2">
      <c r="A38" s="110">
        <f t="shared" si="2"/>
        <v>35</v>
      </c>
      <c r="B38" s="55" t="s">
        <v>74</v>
      </c>
      <c r="C38" s="56" t="s">
        <v>23</v>
      </c>
      <c r="D38" s="56" t="s">
        <v>69</v>
      </c>
      <c r="E38" s="56" t="s">
        <v>70</v>
      </c>
      <c r="F38" s="56" t="s">
        <v>71</v>
      </c>
      <c r="G38" s="56" t="s">
        <v>75</v>
      </c>
      <c r="H38" s="56"/>
      <c r="I38" s="56" t="s">
        <v>25</v>
      </c>
      <c r="J38" s="56" t="s">
        <v>25</v>
      </c>
      <c r="K38" s="55"/>
      <c r="L38" s="143">
        <v>0</v>
      </c>
      <c r="M38" s="144">
        <v>365</v>
      </c>
      <c r="N38" s="145">
        <v>0</v>
      </c>
      <c r="O38" s="146">
        <f t="shared" si="21"/>
        <v>-365</v>
      </c>
      <c r="P38" s="57">
        <f t="shared" si="14"/>
        <v>0</v>
      </c>
      <c r="Q38" s="15"/>
    </row>
    <row r="39" spans="1:17" outlineLevel="1" x14ac:dyDescent="0.2">
      <c r="A39" s="110">
        <f t="shared" si="2"/>
        <v>36</v>
      </c>
      <c r="B39" s="55" t="s">
        <v>76</v>
      </c>
      <c r="C39" s="56" t="s">
        <v>23</v>
      </c>
      <c r="D39" s="56" t="s">
        <v>69</v>
      </c>
      <c r="E39" s="56"/>
      <c r="F39" s="56" t="s">
        <v>77</v>
      </c>
      <c r="G39" s="56" t="s">
        <v>27</v>
      </c>
      <c r="H39" s="56"/>
      <c r="I39" s="56" t="s">
        <v>25</v>
      </c>
      <c r="J39" s="56" t="s">
        <v>25</v>
      </c>
      <c r="K39" s="55"/>
      <c r="L39" s="143">
        <v>1000</v>
      </c>
      <c r="M39" s="144">
        <v>1000</v>
      </c>
      <c r="N39" s="145">
        <v>0</v>
      </c>
      <c r="O39" s="146">
        <f t="shared" si="21"/>
        <v>-1000</v>
      </c>
      <c r="P39" s="57">
        <f t="shared" si="14"/>
        <v>0</v>
      </c>
      <c r="Q39" s="15"/>
    </row>
    <row r="40" spans="1:17" outlineLevel="1" x14ac:dyDescent="0.2">
      <c r="A40" s="110">
        <f t="shared" si="2"/>
        <v>37</v>
      </c>
      <c r="B40" s="55" t="s">
        <v>78</v>
      </c>
      <c r="C40" s="56" t="s">
        <v>23</v>
      </c>
      <c r="D40" s="56" t="s">
        <v>69</v>
      </c>
      <c r="E40" s="56"/>
      <c r="F40" s="56" t="s">
        <v>51</v>
      </c>
      <c r="G40" s="56" t="s">
        <v>27</v>
      </c>
      <c r="H40" s="56"/>
      <c r="I40" s="56" t="s">
        <v>25</v>
      </c>
      <c r="J40" s="56" t="s">
        <v>25</v>
      </c>
      <c r="K40" s="55"/>
      <c r="L40" s="143">
        <v>0</v>
      </c>
      <c r="M40" s="144">
        <v>445</v>
      </c>
      <c r="N40" s="145">
        <v>399</v>
      </c>
      <c r="O40" s="146">
        <f t="shared" si="21"/>
        <v>-46</v>
      </c>
      <c r="P40" s="57">
        <f t="shared" si="14"/>
        <v>89.662921348314612</v>
      </c>
      <c r="Q40" s="15"/>
    </row>
    <row r="41" spans="1:17" outlineLevel="1" x14ac:dyDescent="0.2">
      <c r="A41" s="110">
        <f t="shared" si="2"/>
        <v>38</v>
      </c>
      <c r="B41" s="55" t="s">
        <v>79</v>
      </c>
      <c r="C41" s="56" t="s">
        <v>23</v>
      </c>
      <c r="D41" s="56" t="s">
        <v>69</v>
      </c>
      <c r="E41" s="56"/>
      <c r="F41" s="56" t="s">
        <v>51</v>
      </c>
      <c r="G41" s="56" t="s">
        <v>27</v>
      </c>
      <c r="H41" s="56"/>
      <c r="I41" s="56" t="s">
        <v>25</v>
      </c>
      <c r="J41" s="56" t="s">
        <v>25</v>
      </c>
      <c r="K41" s="55"/>
      <c r="L41" s="143">
        <v>0</v>
      </c>
      <c r="M41" s="144">
        <v>1907</v>
      </c>
      <c r="N41" s="145">
        <v>1728</v>
      </c>
      <c r="O41" s="146">
        <f t="shared" si="21"/>
        <v>-179</v>
      </c>
      <c r="P41" s="57">
        <f t="shared" si="14"/>
        <v>90.61352910330362</v>
      </c>
      <c r="Q41" s="15"/>
    </row>
    <row r="42" spans="1:17" outlineLevel="1" x14ac:dyDescent="0.2">
      <c r="A42" s="110">
        <f t="shared" si="2"/>
        <v>39</v>
      </c>
      <c r="B42" s="55" t="s">
        <v>80</v>
      </c>
      <c r="C42" s="56" t="s">
        <v>23</v>
      </c>
      <c r="D42" s="56" t="s">
        <v>69</v>
      </c>
      <c r="E42" s="56"/>
      <c r="F42" s="56" t="s">
        <v>51</v>
      </c>
      <c r="G42" s="56" t="s">
        <v>27</v>
      </c>
      <c r="H42" s="56"/>
      <c r="I42" s="56" t="s">
        <v>25</v>
      </c>
      <c r="J42" s="56" t="s">
        <v>25</v>
      </c>
      <c r="K42" s="55"/>
      <c r="L42" s="143">
        <v>0</v>
      </c>
      <c r="M42" s="144">
        <v>351</v>
      </c>
      <c r="N42" s="145">
        <v>290</v>
      </c>
      <c r="O42" s="146">
        <f t="shared" si="21"/>
        <v>-61</v>
      </c>
      <c r="P42" s="57">
        <f t="shared" si="14"/>
        <v>82.621082621082621</v>
      </c>
      <c r="Q42" s="15"/>
    </row>
    <row r="43" spans="1:17" outlineLevel="1" x14ac:dyDescent="0.2">
      <c r="A43" s="110">
        <f t="shared" si="2"/>
        <v>40</v>
      </c>
      <c r="B43" s="55" t="s">
        <v>81</v>
      </c>
      <c r="C43" s="56" t="s">
        <v>23</v>
      </c>
      <c r="D43" s="56" t="s">
        <v>69</v>
      </c>
      <c r="E43" s="56"/>
      <c r="F43" s="56" t="s">
        <v>51</v>
      </c>
      <c r="G43" s="56" t="s">
        <v>27</v>
      </c>
      <c r="H43" s="56"/>
      <c r="I43" s="56" t="s">
        <v>25</v>
      </c>
      <c r="J43" s="56" t="s">
        <v>25</v>
      </c>
      <c r="K43" s="55"/>
      <c r="L43" s="143">
        <v>0</v>
      </c>
      <c r="M43" s="144">
        <v>10</v>
      </c>
      <c r="N43" s="145">
        <v>10</v>
      </c>
      <c r="O43" s="146">
        <f t="shared" si="21"/>
        <v>0</v>
      </c>
      <c r="P43" s="57">
        <f t="shared" si="14"/>
        <v>100</v>
      </c>
      <c r="Q43" s="15"/>
    </row>
    <row r="44" spans="1:17" outlineLevel="1" x14ac:dyDescent="0.2">
      <c r="A44" s="110">
        <f t="shared" si="2"/>
        <v>41</v>
      </c>
      <c r="B44" s="55" t="s">
        <v>82</v>
      </c>
      <c r="C44" s="56" t="s">
        <v>23</v>
      </c>
      <c r="D44" s="56" t="s">
        <v>69</v>
      </c>
      <c r="E44" s="56"/>
      <c r="F44" s="56" t="s">
        <v>51</v>
      </c>
      <c r="G44" s="56" t="s">
        <v>27</v>
      </c>
      <c r="H44" s="56"/>
      <c r="I44" s="56" t="s">
        <v>25</v>
      </c>
      <c r="J44" s="56" t="s">
        <v>25</v>
      </c>
      <c r="K44" s="55"/>
      <c r="L44" s="143">
        <v>0</v>
      </c>
      <c r="M44" s="144">
        <v>2122</v>
      </c>
      <c r="N44" s="145">
        <v>1786</v>
      </c>
      <c r="O44" s="146">
        <f t="shared" si="21"/>
        <v>-336</v>
      </c>
      <c r="P44" s="57">
        <f t="shared" si="14"/>
        <v>84.165881244109329</v>
      </c>
      <c r="Q44" s="15"/>
    </row>
    <row r="45" spans="1:17" outlineLevel="1" x14ac:dyDescent="0.2">
      <c r="A45" s="110">
        <f t="shared" si="2"/>
        <v>42</v>
      </c>
      <c r="B45" s="55" t="s">
        <v>83</v>
      </c>
      <c r="C45" s="56" t="s">
        <v>23</v>
      </c>
      <c r="D45" s="56" t="s">
        <v>69</v>
      </c>
      <c r="E45" s="56"/>
      <c r="F45" s="56" t="s">
        <v>51</v>
      </c>
      <c r="G45" s="56" t="s">
        <v>27</v>
      </c>
      <c r="H45" s="56"/>
      <c r="I45" s="56" t="s">
        <v>25</v>
      </c>
      <c r="J45" s="56" t="s">
        <v>25</v>
      </c>
      <c r="K45" s="55"/>
      <c r="L45" s="143">
        <v>2000</v>
      </c>
      <c r="M45" s="144">
        <v>2000</v>
      </c>
      <c r="N45" s="145">
        <v>1340</v>
      </c>
      <c r="O45" s="146">
        <f t="shared" si="21"/>
        <v>-660</v>
      </c>
      <c r="P45" s="57">
        <f t="shared" si="14"/>
        <v>67</v>
      </c>
      <c r="Q45" s="15"/>
    </row>
    <row r="46" spans="1:17" outlineLevel="1" x14ac:dyDescent="0.2">
      <c r="A46" s="110">
        <f t="shared" si="2"/>
        <v>43</v>
      </c>
      <c r="B46" s="55" t="s">
        <v>84</v>
      </c>
      <c r="C46" s="56" t="s">
        <v>23</v>
      </c>
      <c r="D46" s="56" t="s">
        <v>69</v>
      </c>
      <c r="E46" s="56"/>
      <c r="F46" s="56" t="s">
        <v>51</v>
      </c>
      <c r="G46" s="56" t="s">
        <v>27</v>
      </c>
      <c r="H46" s="56"/>
      <c r="I46" s="56" t="s">
        <v>25</v>
      </c>
      <c r="J46" s="56" t="s">
        <v>25</v>
      </c>
      <c r="K46" s="55"/>
      <c r="L46" s="143">
        <v>0</v>
      </c>
      <c r="M46" s="144">
        <v>265</v>
      </c>
      <c r="N46" s="145">
        <v>82</v>
      </c>
      <c r="O46" s="146">
        <f t="shared" si="21"/>
        <v>-183</v>
      </c>
      <c r="P46" s="57">
        <f t="shared" si="14"/>
        <v>30.943396226415093</v>
      </c>
      <c r="Q46" s="15"/>
    </row>
    <row r="47" spans="1:17" outlineLevel="1" x14ac:dyDescent="0.2">
      <c r="A47" s="110">
        <f t="shared" si="2"/>
        <v>44</v>
      </c>
      <c r="B47" s="55" t="s">
        <v>85</v>
      </c>
      <c r="C47" s="56" t="s">
        <v>23</v>
      </c>
      <c r="D47" s="56" t="s">
        <v>69</v>
      </c>
      <c r="E47" s="56"/>
      <c r="F47" s="56" t="s">
        <v>51</v>
      </c>
      <c r="G47" s="56" t="s">
        <v>27</v>
      </c>
      <c r="H47" s="56"/>
      <c r="I47" s="56" t="s">
        <v>25</v>
      </c>
      <c r="J47" s="56" t="s">
        <v>25</v>
      </c>
      <c r="K47" s="55"/>
      <c r="L47" s="143">
        <v>0</v>
      </c>
      <c r="M47" s="144">
        <v>324</v>
      </c>
      <c r="N47" s="145">
        <v>324</v>
      </c>
      <c r="O47" s="146">
        <f t="shared" si="21"/>
        <v>0</v>
      </c>
      <c r="P47" s="57">
        <f t="shared" si="14"/>
        <v>100</v>
      </c>
      <c r="Q47" s="15"/>
    </row>
    <row r="48" spans="1:17" outlineLevel="1" x14ac:dyDescent="0.2">
      <c r="A48" s="110">
        <f t="shared" si="2"/>
        <v>45</v>
      </c>
      <c r="B48" s="55" t="s">
        <v>86</v>
      </c>
      <c r="C48" s="56" t="s">
        <v>23</v>
      </c>
      <c r="D48" s="56" t="s">
        <v>69</v>
      </c>
      <c r="E48" s="56"/>
      <c r="F48" s="56" t="s">
        <v>51</v>
      </c>
      <c r="G48" s="56" t="s">
        <v>27</v>
      </c>
      <c r="H48" s="56"/>
      <c r="I48" s="56" t="s">
        <v>25</v>
      </c>
      <c r="J48" s="56" t="s">
        <v>25</v>
      </c>
      <c r="K48" s="55"/>
      <c r="L48" s="143">
        <v>0</v>
      </c>
      <c r="M48" s="144">
        <v>329</v>
      </c>
      <c r="N48" s="145">
        <v>327</v>
      </c>
      <c r="O48" s="146">
        <f t="shared" si="21"/>
        <v>-2</v>
      </c>
      <c r="P48" s="57">
        <f t="shared" si="14"/>
        <v>99.392097264437695</v>
      </c>
      <c r="Q48" s="15"/>
    </row>
    <row r="49" spans="1:20" outlineLevel="1" x14ac:dyDescent="0.2">
      <c r="A49" s="110">
        <f t="shared" si="2"/>
        <v>46</v>
      </c>
      <c r="B49" s="55" t="s">
        <v>87</v>
      </c>
      <c r="C49" s="56" t="s">
        <v>23</v>
      </c>
      <c r="D49" s="56" t="s">
        <v>69</v>
      </c>
      <c r="E49" s="56"/>
      <c r="F49" s="56" t="s">
        <v>51</v>
      </c>
      <c r="G49" s="56" t="s">
        <v>27</v>
      </c>
      <c r="H49" s="56"/>
      <c r="I49" s="56" t="s">
        <v>25</v>
      </c>
      <c r="J49" s="56" t="s">
        <v>25</v>
      </c>
      <c r="K49" s="55"/>
      <c r="L49" s="143">
        <v>2120</v>
      </c>
      <c r="M49" s="144">
        <v>2120</v>
      </c>
      <c r="N49" s="145">
        <v>439</v>
      </c>
      <c r="O49" s="146">
        <f t="shared" si="21"/>
        <v>-1681</v>
      </c>
      <c r="P49" s="57">
        <f t="shared" si="14"/>
        <v>20.70754716981132</v>
      </c>
      <c r="Q49" s="15"/>
    </row>
    <row r="50" spans="1:20" outlineLevel="1" x14ac:dyDescent="0.2">
      <c r="A50" s="110">
        <f t="shared" si="2"/>
        <v>47</v>
      </c>
      <c r="B50" s="55" t="s">
        <v>88</v>
      </c>
      <c r="C50" s="56" t="s">
        <v>23</v>
      </c>
      <c r="D50" s="56" t="s">
        <v>69</v>
      </c>
      <c r="E50" s="56"/>
      <c r="F50" s="56" t="s">
        <v>51</v>
      </c>
      <c r="G50" s="56" t="s">
        <v>27</v>
      </c>
      <c r="H50" s="56"/>
      <c r="I50" s="56" t="s">
        <v>25</v>
      </c>
      <c r="J50" s="56" t="s">
        <v>25</v>
      </c>
      <c r="K50" s="55"/>
      <c r="L50" s="143">
        <v>151</v>
      </c>
      <c r="M50" s="144">
        <v>0</v>
      </c>
      <c r="N50" s="145">
        <v>0</v>
      </c>
      <c r="O50" s="146">
        <f t="shared" si="21"/>
        <v>0</v>
      </c>
      <c r="P50" s="98" t="s">
        <v>1596</v>
      </c>
      <c r="Q50" s="15"/>
    </row>
    <row r="51" spans="1:20" outlineLevel="1" x14ac:dyDescent="0.2">
      <c r="A51" s="110">
        <f t="shared" si="2"/>
        <v>48</v>
      </c>
      <c r="B51" s="55" t="s">
        <v>85</v>
      </c>
      <c r="C51" s="56" t="s">
        <v>23</v>
      </c>
      <c r="D51" s="56" t="s">
        <v>69</v>
      </c>
      <c r="E51" s="56"/>
      <c r="F51" s="56" t="s">
        <v>51</v>
      </c>
      <c r="G51" s="56" t="s">
        <v>27</v>
      </c>
      <c r="H51" s="56"/>
      <c r="I51" s="56" t="s">
        <v>25</v>
      </c>
      <c r="J51" s="56" t="s">
        <v>25</v>
      </c>
      <c r="K51" s="55"/>
      <c r="L51" s="143">
        <v>7374</v>
      </c>
      <c r="M51" s="144">
        <v>1772</v>
      </c>
      <c r="N51" s="145">
        <v>0</v>
      </c>
      <c r="O51" s="146">
        <f t="shared" si="21"/>
        <v>-1772</v>
      </c>
      <c r="P51" s="57">
        <f t="shared" si="14"/>
        <v>0</v>
      </c>
      <c r="Q51" s="15"/>
    </row>
    <row r="52" spans="1:20" outlineLevel="1" x14ac:dyDescent="0.2">
      <c r="A52" s="110">
        <f t="shared" si="2"/>
        <v>49</v>
      </c>
      <c r="B52" s="55" t="s">
        <v>89</v>
      </c>
      <c r="C52" s="56" t="s">
        <v>23</v>
      </c>
      <c r="D52" s="56" t="s">
        <v>69</v>
      </c>
      <c r="E52" s="56"/>
      <c r="F52" s="56" t="s">
        <v>51</v>
      </c>
      <c r="G52" s="56" t="s">
        <v>75</v>
      </c>
      <c r="H52" s="56"/>
      <c r="I52" s="56" t="s">
        <v>25</v>
      </c>
      <c r="J52" s="56" t="s">
        <v>25</v>
      </c>
      <c r="K52" s="55"/>
      <c r="L52" s="143">
        <v>12250</v>
      </c>
      <c r="M52" s="144">
        <v>1417</v>
      </c>
      <c r="N52" s="145">
        <v>796</v>
      </c>
      <c r="O52" s="146">
        <f t="shared" si="21"/>
        <v>-621</v>
      </c>
      <c r="P52" s="57">
        <f t="shared" si="14"/>
        <v>56.175017642907555</v>
      </c>
      <c r="Q52" s="15"/>
    </row>
    <row r="53" spans="1:20" outlineLevel="1" x14ac:dyDescent="0.2">
      <c r="A53" s="110">
        <f t="shared" si="2"/>
        <v>50</v>
      </c>
      <c r="B53" s="55" t="s">
        <v>90</v>
      </c>
      <c r="C53" s="56" t="s">
        <v>23</v>
      </c>
      <c r="D53" s="56" t="s">
        <v>69</v>
      </c>
      <c r="E53" s="56"/>
      <c r="F53" s="56" t="s">
        <v>51</v>
      </c>
      <c r="G53" s="56" t="s">
        <v>75</v>
      </c>
      <c r="H53" s="56"/>
      <c r="I53" s="56" t="s">
        <v>25</v>
      </c>
      <c r="J53" s="56" t="s">
        <v>25</v>
      </c>
      <c r="K53" s="55"/>
      <c r="L53" s="143">
        <v>4500</v>
      </c>
      <c r="M53" s="144">
        <v>4500</v>
      </c>
      <c r="N53" s="145">
        <v>2429</v>
      </c>
      <c r="O53" s="146">
        <f t="shared" si="21"/>
        <v>-2071</v>
      </c>
      <c r="P53" s="57">
        <f t="shared" si="14"/>
        <v>53.977777777777781</v>
      </c>
      <c r="Q53" s="15"/>
    </row>
    <row r="54" spans="1:20" outlineLevel="1" x14ac:dyDescent="0.2">
      <c r="A54" s="110">
        <f t="shared" si="2"/>
        <v>51</v>
      </c>
      <c r="B54" s="55" t="s">
        <v>91</v>
      </c>
      <c r="C54" s="56" t="s">
        <v>23</v>
      </c>
      <c r="D54" s="56" t="s">
        <v>69</v>
      </c>
      <c r="E54" s="56"/>
      <c r="F54" s="56" t="s">
        <v>51</v>
      </c>
      <c r="G54" s="56" t="s">
        <v>75</v>
      </c>
      <c r="H54" s="56"/>
      <c r="I54" s="56" t="s">
        <v>25</v>
      </c>
      <c r="J54" s="56" t="s">
        <v>25</v>
      </c>
      <c r="K54" s="55"/>
      <c r="L54" s="143">
        <v>5000</v>
      </c>
      <c r="M54" s="144">
        <v>5000</v>
      </c>
      <c r="N54" s="145">
        <v>0</v>
      </c>
      <c r="O54" s="146">
        <f t="shared" si="21"/>
        <v>-5000</v>
      </c>
      <c r="P54" s="57">
        <f t="shared" si="14"/>
        <v>0</v>
      </c>
      <c r="Q54" s="15"/>
    </row>
    <row r="55" spans="1:20" s="16" customFormat="1" ht="14.25" customHeight="1" x14ac:dyDescent="0.25">
      <c r="A55" s="99">
        <f t="shared" si="2"/>
        <v>52</v>
      </c>
      <c r="B55" s="61" t="s">
        <v>92</v>
      </c>
      <c r="C55" s="62"/>
      <c r="D55" s="62"/>
      <c r="E55" s="62"/>
      <c r="F55" s="62"/>
      <c r="G55" s="62"/>
      <c r="H55" s="62"/>
      <c r="I55" s="62"/>
      <c r="J55" s="62"/>
      <c r="K55" s="63"/>
      <c r="L55" s="141">
        <f>SUM(L58:L61)</f>
        <v>9900</v>
      </c>
      <c r="M55" s="141">
        <f t="shared" ref="M55:O55" si="22">SUM(M58:M61)</f>
        <v>69851</v>
      </c>
      <c r="N55" s="141">
        <f t="shared" si="22"/>
        <v>67736</v>
      </c>
      <c r="O55" s="142">
        <f t="shared" si="22"/>
        <v>-2115</v>
      </c>
      <c r="P55" s="53">
        <f t="shared" si="14"/>
        <v>96.9721263833016</v>
      </c>
      <c r="Q55" s="15"/>
    </row>
    <row r="56" spans="1:20" s="16" customFormat="1" ht="14.25" customHeight="1" x14ac:dyDescent="0.2">
      <c r="A56" s="109">
        <f t="shared" si="2"/>
        <v>53</v>
      </c>
      <c r="B56" s="64" t="s">
        <v>13</v>
      </c>
      <c r="C56" s="65"/>
      <c r="D56" s="65"/>
      <c r="E56" s="65"/>
      <c r="F56" s="65"/>
      <c r="G56" s="65"/>
      <c r="H56" s="65"/>
      <c r="I56" s="65"/>
      <c r="J56" s="65"/>
      <c r="K56" s="66"/>
      <c r="L56" s="125">
        <f>L58</f>
        <v>9900</v>
      </c>
      <c r="M56" s="125">
        <f t="shared" ref="M56:O56" si="23">M58</f>
        <v>9900</v>
      </c>
      <c r="N56" s="125">
        <f t="shared" si="23"/>
        <v>7785</v>
      </c>
      <c r="O56" s="126">
        <f t="shared" si="23"/>
        <v>-2115</v>
      </c>
      <c r="P56" s="20">
        <f t="shared" si="14"/>
        <v>78.63636363636364</v>
      </c>
      <c r="Q56" s="15"/>
    </row>
    <row r="57" spans="1:20" s="16" customFormat="1" ht="14.25" customHeight="1" x14ac:dyDescent="0.2">
      <c r="A57" s="103">
        <f t="shared" si="2"/>
        <v>54</v>
      </c>
      <c r="B57" s="25" t="s">
        <v>62</v>
      </c>
      <c r="C57" s="26"/>
      <c r="D57" s="26"/>
      <c r="E57" s="26"/>
      <c r="F57" s="26"/>
      <c r="G57" s="26"/>
      <c r="H57" s="26"/>
      <c r="I57" s="26"/>
      <c r="J57" s="26"/>
      <c r="K57" s="27"/>
      <c r="L57" s="148">
        <f>SUM(L59:L61)</f>
        <v>0</v>
      </c>
      <c r="M57" s="148">
        <f t="shared" ref="M57:O57" si="24">SUM(M59:M61)</f>
        <v>59951</v>
      </c>
      <c r="N57" s="148">
        <f t="shared" si="24"/>
        <v>59951</v>
      </c>
      <c r="O57" s="149">
        <f t="shared" si="24"/>
        <v>0</v>
      </c>
      <c r="P57" s="67">
        <f t="shared" si="14"/>
        <v>100</v>
      </c>
      <c r="Q57" s="15"/>
    </row>
    <row r="58" spans="1:20" outlineLevel="1" x14ac:dyDescent="0.2">
      <c r="A58" s="110">
        <f t="shared" si="2"/>
        <v>55</v>
      </c>
      <c r="B58" s="55" t="s">
        <v>93</v>
      </c>
      <c r="C58" s="56" t="s">
        <v>23</v>
      </c>
      <c r="D58" s="56" t="s">
        <v>94</v>
      </c>
      <c r="E58" s="56" t="s">
        <v>95</v>
      </c>
      <c r="F58" s="56" t="s">
        <v>96</v>
      </c>
      <c r="G58" s="56" t="s">
        <v>40</v>
      </c>
      <c r="H58" s="56"/>
      <c r="I58" s="56" t="s">
        <v>25</v>
      </c>
      <c r="J58" s="56" t="s">
        <v>25</v>
      </c>
      <c r="K58" s="55"/>
      <c r="L58" s="143">
        <v>9900</v>
      </c>
      <c r="M58" s="144">
        <v>9900</v>
      </c>
      <c r="N58" s="145">
        <v>7785</v>
      </c>
      <c r="O58" s="146">
        <f t="shared" si="18"/>
        <v>-2115</v>
      </c>
      <c r="P58" s="57">
        <f t="shared" si="14"/>
        <v>78.63636363636364</v>
      </c>
      <c r="Q58" s="15"/>
    </row>
    <row r="59" spans="1:20" ht="14.25" customHeight="1" outlineLevel="1" x14ac:dyDescent="0.2">
      <c r="A59" s="110">
        <f t="shared" si="2"/>
        <v>56</v>
      </c>
      <c r="B59" s="55" t="s">
        <v>97</v>
      </c>
      <c r="C59" s="56" t="s">
        <v>98</v>
      </c>
      <c r="D59" s="56" t="s">
        <v>94</v>
      </c>
      <c r="E59" s="56" t="s">
        <v>95</v>
      </c>
      <c r="F59" s="56" t="s">
        <v>96</v>
      </c>
      <c r="G59" s="56" t="s">
        <v>52</v>
      </c>
      <c r="H59" s="56"/>
      <c r="I59" s="56" t="s">
        <v>25</v>
      </c>
      <c r="J59" s="56" t="s">
        <v>25</v>
      </c>
      <c r="K59" s="55" t="s">
        <v>99</v>
      </c>
      <c r="L59" s="143">
        <v>0</v>
      </c>
      <c r="M59" s="144">
        <v>42144</v>
      </c>
      <c r="N59" s="145">
        <v>42144</v>
      </c>
      <c r="O59" s="146">
        <f t="shared" si="18"/>
        <v>0</v>
      </c>
      <c r="P59" s="57">
        <f t="shared" si="14"/>
        <v>100</v>
      </c>
      <c r="Q59" s="15"/>
    </row>
    <row r="60" spans="1:20" outlineLevel="1" x14ac:dyDescent="0.2">
      <c r="A60" s="110">
        <f t="shared" si="2"/>
        <v>57</v>
      </c>
      <c r="B60" s="55" t="s">
        <v>100</v>
      </c>
      <c r="C60" s="56" t="s">
        <v>98</v>
      </c>
      <c r="D60" s="56" t="s">
        <v>94</v>
      </c>
      <c r="E60" s="56" t="s">
        <v>95</v>
      </c>
      <c r="F60" s="56" t="s">
        <v>96</v>
      </c>
      <c r="G60" s="56" t="s">
        <v>56</v>
      </c>
      <c r="H60" s="56"/>
      <c r="I60" s="56" t="s">
        <v>25</v>
      </c>
      <c r="J60" s="56" t="s">
        <v>25</v>
      </c>
      <c r="K60" s="55" t="s">
        <v>99</v>
      </c>
      <c r="L60" s="143">
        <v>0</v>
      </c>
      <c r="M60" s="144">
        <v>7454</v>
      </c>
      <c r="N60" s="145">
        <v>7454</v>
      </c>
      <c r="O60" s="146">
        <f>N60-M60</f>
        <v>0</v>
      </c>
      <c r="P60" s="57">
        <f>N60/M60*100</f>
        <v>100</v>
      </c>
      <c r="Q60" s="15"/>
    </row>
    <row r="61" spans="1:20" outlineLevel="1" x14ac:dyDescent="0.2">
      <c r="A61" s="110">
        <f t="shared" si="2"/>
        <v>58</v>
      </c>
      <c r="B61" s="55" t="s">
        <v>101</v>
      </c>
      <c r="C61" s="56" t="s">
        <v>98</v>
      </c>
      <c r="D61" s="56" t="s">
        <v>94</v>
      </c>
      <c r="E61" s="56" t="s">
        <v>95</v>
      </c>
      <c r="F61" s="56" t="s">
        <v>96</v>
      </c>
      <c r="G61" s="56" t="s">
        <v>102</v>
      </c>
      <c r="H61" s="56"/>
      <c r="I61" s="56" t="s">
        <v>25</v>
      </c>
      <c r="J61" s="56" t="s">
        <v>25</v>
      </c>
      <c r="K61" s="55" t="s">
        <v>99</v>
      </c>
      <c r="L61" s="143">
        <v>0</v>
      </c>
      <c r="M61" s="144">
        <v>10353</v>
      </c>
      <c r="N61" s="145">
        <v>10353</v>
      </c>
      <c r="O61" s="146">
        <f t="shared" si="18"/>
        <v>0</v>
      </c>
      <c r="P61" s="57">
        <f t="shared" si="14"/>
        <v>100</v>
      </c>
      <c r="Q61" s="15"/>
    </row>
    <row r="62" spans="1:20" s="16" customFormat="1" ht="15" x14ac:dyDescent="0.25">
      <c r="A62" s="99">
        <f t="shared" si="2"/>
        <v>59</v>
      </c>
      <c r="B62" s="61" t="s">
        <v>103</v>
      </c>
      <c r="C62" s="62"/>
      <c r="D62" s="62"/>
      <c r="E62" s="62"/>
      <c r="F62" s="62"/>
      <c r="G62" s="62"/>
      <c r="H62" s="62"/>
      <c r="I62" s="62"/>
      <c r="J62" s="62"/>
      <c r="K62" s="63"/>
      <c r="L62" s="141">
        <f>SUM(L70:L72)+L73+L75+L80+L88+L93+L96+L101+L104+L109+L112+L115+L118+L123+L125+L128+L131+L134+L139+L144+L148+L153+L158+L161+L163+L168+L172+L224</f>
        <v>1055287</v>
      </c>
      <c r="M62" s="141">
        <f t="shared" ref="M62:O62" si="25">SUM(M70:M72)+M73+M75+M80+M88+M93+M96+M101+M104+M109+M112+M115+M118+M123+M125+M128+M131+M134+M139+M144+M148+M153+M158+M161+M163+M168+M172+M224</f>
        <v>1388957</v>
      </c>
      <c r="N62" s="141">
        <f t="shared" si="25"/>
        <v>973084</v>
      </c>
      <c r="O62" s="142">
        <f t="shared" si="25"/>
        <v>-415873</v>
      </c>
      <c r="P62" s="53">
        <f t="shared" si="14"/>
        <v>70.058612325651552</v>
      </c>
      <c r="Q62" s="15"/>
    </row>
    <row r="63" spans="1:20" s="16" customFormat="1" x14ac:dyDescent="0.2">
      <c r="A63" s="102">
        <f t="shared" si="2"/>
        <v>60</v>
      </c>
      <c r="B63" s="21" t="s">
        <v>14</v>
      </c>
      <c r="C63" s="22"/>
      <c r="D63" s="22"/>
      <c r="E63" s="22"/>
      <c r="F63" s="22"/>
      <c r="G63" s="22"/>
      <c r="H63" s="22"/>
      <c r="I63" s="22"/>
      <c r="J63" s="22"/>
      <c r="K63" s="23"/>
      <c r="L63" s="127">
        <f>L68</f>
        <v>4750</v>
      </c>
      <c r="M63" s="127">
        <f t="shared" ref="M63:O63" si="26">M68</f>
        <v>14568</v>
      </c>
      <c r="N63" s="127">
        <f t="shared" si="26"/>
        <v>14568</v>
      </c>
      <c r="O63" s="128">
        <f t="shared" si="26"/>
        <v>0</v>
      </c>
      <c r="P63" s="24">
        <f t="shared" si="14"/>
        <v>100</v>
      </c>
      <c r="Q63" s="15"/>
      <c r="R63" s="15"/>
      <c r="T63" s="15"/>
    </row>
    <row r="64" spans="1:20" s="16" customFormat="1" ht="14.25" customHeight="1" x14ac:dyDescent="0.2">
      <c r="A64" s="105">
        <f t="shared" si="2"/>
        <v>61</v>
      </c>
      <c r="B64" s="33" t="s">
        <v>17</v>
      </c>
      <c r="C64" s="34"/>
      <c r="D64" s="34"/>
      <c r="E64" s="34"/>
      <c r="F64" s="34"/>
      <c r="G64" s="34"/>
      <c r="H64" s="34"/>
      <c r="I64" s="34"/>
      <c r="J64" s="34"/>
      <c r="K64" s="35"/>
      <c r="L64" s="133">
        <f>L67</f>
        <v>238945</v>
      </c>
      <c r="M64" s="133">
        <f>M67</f>
        <v>562797</v>
      </c>
      <c r="N64" s="133">
        <f>N67</f>
        <v>286504</v>
      </c>
      <c r="O64" s="134">
        <f>O67</f>
        <v>-276293</v>
      </c>
      <c r="P64" s="36">
        <f>N64/M64*100</f>
        <v>50.907165461080993</v>
      </c>
      <c r="Q64" s="15"/>
    </row>
    <row r="65" spans="1:20" s="16" customFormat="1" ht="14.25" customHeight="1" x14ac:dyDescent="0.2">
      <c r="A65" s="103">
        <f t="shared" si="2"/>
        <v>62</v>
      </c>
      <c r="B65" s="25" t="s">
        <v>62</v>
      </c>
      <c r="C65" s="26"/>
      <c r="D65" s="26"/>
      <c r="E65" s="26"/>
      <c r="F65" s="26"/>
      <c r="G65" s="26"/>
      <c r="H65" s="26"/>
      <c r="I65" s="26"/>
      <c r="J65" s="26"/>
      <c r="K65" s="27"/>
      <c r="L65" s="129">
        <f>L69</f>
        <v>811592</v>
      </c>
      <c r="M65" s="129">
        <f t="shared" ref="M65:O65" si="27">M69</f>
        <v>811592</v>
      </c>
      <c r="N65" s="129">
        <f t="shared" si="27"/>
        <v>672012</v>
      </c>
      <c r="O65" s="130">
        <f t="shared" si="27"/>
        <v>-139580</v>
      </c>
      <c r="P65" s="28">
        <f t="shared" si="14"/>
        <v>82.801703318909006</v>
      </c>
      <c r="Q65" s="15"/>
    </row>
    <row r="66" spans="1:20" s="16" customFormat="1" ht="14.25" customHeight="1" outlineLevel="1" x14ac:dyDescent="0.2">
      <c r="A66" s="112">
        <f t="shared" si="2"/>
        <v>63</v>
      </c>
      <c r="B66" s="68" t="s">
        <v>104</v>
      </c>
      <c r="C66" s="69"/>
      <c r="D66" s="69"/>
      <c r="E66" s="69"/>
      <c r="F66" s="69"/>
      <c r="G66" s="69"/>
      <c r="H66" s="69"/>
      <c r="I66" s="69"/>
      <c r="J66" s="69"/>
      <c r="K66" s="70"/>
      <c r="L66" s="133">
        <f>SUM(L70:L72)+L73+L75+L80+L88+L93+L96+L101+L104+L109+L112+L115+L118+L123+L125+L128+L131+L134+L139+L144+L148+L153+L158+L161+L163+L168+L172+L224</f>
        <v>1055287</v>
      </c>
      <c r="M66" s="133">
        <f t="shared" ref="M66:O66" si="28">SUM(M70:M72)+M73+M75+M80+M88+M93+M96+M101+M104+M109+M112+M115+M118+M123+M125+M128+M131+M134+M139+M144+M148+M153+M158+M161+M163+M168+M172+M224</f>
        <v>1388957</v>
      </c>
      <c r="N66" s="133">
        <f t="shared" si="28"/>
        <v>973084</v>
      </c>
      <c r="O66" s="134">
        <f t="shared" si="28"/>
        <v>-415873</v>
      </c>
      <c r="P66" s="36">
        <f t="shared" si="14"/>
        <v>70.058612325651552</v>
      </c>
      <c r="Q66" s="15"/>
    </row>
    <row r="67" spans="1:20" s="16" customFormat="1" ht="14.25" customHeight="1" outlineLevel="1" x14ac:dyDescent="0.2">
      <c r="A67" s="113">
        <f t="shared" si="2"/>
        <v>64</v>
      </c>
      <c r="B67" s="71" t="s">
        <v>13</v>
      </c>
      <c r="C67" s="72"/>
      <c r="D67" s="72"/>
      <c r="E67" s="72"/>
      <c r="F67" s="72"/>
      <c r="G67" s="72"/>
      <c r="H67" s="72"/>
      <c r="I67" s="72"/>
      <c r="J67" s="72"/>
      <c r="K67" s="73"/>
      <c r="L67" s="125">
        <f>L66-L69-L68</f>
        <v>238945</v>
      </c>
      <c r="M67" s="125">
        <f t="shared" ref="M67:O67" si="29">M66-M69-M68</f>
        <v>562797</v>
      </c>
      <c r="N67" s="125">
        <f t="shared" si="29"/>
        <v>286504</v>
      </c>
      <c r="O67" s="126">
        <f t="shared" si="29"/>
        <v>-276293</v>
      </c>
      <c r="P67" s="20">
        <f t="shared" si="14"/>
        <v>50.907165461080993</v>
      </c>
      <c r="Q67" s="15"/>
    </row>
    <row r="68" spans="1:20" s="16" customFormat="1" outlineLevel="1" x14ac:dyDescent="0.2">
      <c r="A68" s="102">
        <f t="shared" si="2"/>
        <v>65</v>
      </c>
      <c r="B68" s="74" t="s">
        <v>14</v>
      </c>
      <c r="C68" s="22"/>
      <c r="D68" s="22"/>
      <c r="E68" s="22"/>
      <c r="F68" s="22"/>
      <c r="G68" s="22"/>
      <c r="H68" s="22"/>
      <c r="I68" s="22"/>
      <c r="J68" s="22"/>
      <c r="K68" s="23"/>
      <c r="L68" s="127">
        <f>L170+L172-L173-L176-L209-L212-L215-L218-L221+L224</f>
        <v>4750</v>
      </c>
      <c r="M68" s="127">
        <f t="shared" ref="M68:O68" si="30">M170+M172-M173-M176-M209-M212-M215-M218-M221+M224</f>
        <v>14568</v>
      </c>
      <c r="N68" s="127">
        <f t="shared" si="30"/>
        <v>14568</v>
      </c>
      <c r="O68" s="128">
        <f t="shared" si="30"/>
        <v>0</v>
      </c>
      <c r="P68" s="24">
        <f t="shared" si="14"/>
        <v>100</v>
      </c>
      <c r="Q68" s="15"/>
      <c r="R68" s="15"/>
      <c r="T68" s="15"/>
    </row>
    <row r="69" spans="1:20" s="16" customFormat="1" ht="14.25" customHeight="1" outlineLevel="1" x14ac:dyDescent="0.2">
      <c r="A69" s="114">
        <f t="shared" si="2"/>
        <v>66</v>
      </c>
      <c r="B69" s="75" t="s">
        <v>62</v>
      </c>
      <c r="C69" s="76"/>
      <c r="D69" s="76"/>
      <c r="E69" s="76"/>
      <c r="F69" s="76"/>
      <c r="G69" s="76"/>
      <c r="H69" s="76"/>
      <c r="I69" s="76"/>
      <c r="J69" s="76"/>
      <c r="K69" s="77"/>
      <c r="L69" s="129">
        <f>L72</f>
        <v>811592</v>
      </c>
      <c r="M69" s="129">
        <v>811592</v>
      </c>
      <c r="N69" s="129">
        <v>672012</v>
      </c>
      <c r="O69" s="130">
        <f t="shared" ref="O69" si="31">N69-M69</f>
        <v>-139580</v>
      </c>
      <c r="P69" s="28">
        <f t="shared" si="14"/>
        <v>82.801703318909006</v>
      </c>
      <c r="Q69" s="15"/>
    </row>
    <row r="70" spans="1:20" ht="28.5" outlineLevel="1" x14ac:dyDescent="0.2">
      <c r="A70" s="110">
        <f t="shared" ref="A70:A133" si="32">1+A69</f>
        <v>67</v>
      </c>
      <c r="B70" s="55" t="s">
        <v>105</v>
      </c>
      <c r="C70" s="56" t="s">
        <v>106</v>
      </c>
      <c r="D70" s="56" t="s">
        <v>107</v>
      </c>
      <c r="E70" s="56" t="s">
        <v>108</v>
      </c>
      <c r="F70" s="56" t="s">
        <v>96</v>
      </c>
      <c r="G70" s="56" t="s">
        <v>109</v>
      </c>
      <c r="H70" s="56"/>
      <c r="I70" s="56" t="s">
        <v>25</v>
      </c>
      <c r="J70" s="56" t="s">
        <v>25</v>
      </c>
      <c r="K70" s="55" t="s">
        <v>110</v>
      </c>
      <c r="L70" s="143">
        <v>0</v>
      </c>
      <c r="M70" s="144">
        <v>155</v>
      </c>
      <c r="N70" s="145">
        <v>155</v>
      </c>
      <c r="O70" s="146">
        <f>N70-M70</f>
        <v>0</v>
      </c>
      <c r="P70" s="57">
        <f>N70/M70*100</f>
        <v>100</v>
      </c>
      <c r="Q70" s="15"/>
    </row>
    <row r="71" spans="1:20" outlineLevel="1" x14ac:dyDescent="0.2">
      <c r="A71" s="110">
        <f t="shared" si="32"/>
        <v>68</v>
      </c>
      <c r="B71" s="55" t="s">
        <v>111</v>
      </c>
      <c r="C71" s="56" t="s">
        <v>106</v>
      </c>
      <c r="D71" s="56" t="s">
        <v>107</v>
      </c>
      <c r="E71" s="56" t="s">
        <v>25</v>
      </c>
      <c r="F71" s="56" t="s">
        <v>96</v>
      </c>
      <c r="G71" s="56" t="s">
        <v>112</v>
      </c>
      <c r="H71" s="56"/>
      <c r="I71" s="56" t="s">
        <v>25</v>
      </c>
      <c r="J71" s="56" t="s">
        <v>25</v>
      </c>
      <c r="K71" s="55"/>
      <c r="L71" s="143">
        <v>58765</v>
      </c>
      <c r="M71" s="144">
        <v>275166</v>
      </c>
      <c r="N71" s="145">
        <v>0</v>
      </c>
      <c r="O71" s="146">
        <f>N71-M71</f>
        <v>-275166</v>
      </c>
      <c r="P71" s="57">
        <f>N71/M71*100</f>
        <v>0</v>
      </c>
      <c r="Q71" s="15"/>
    </row>
    <row r="72" spans="1:20" outlineLevel="1" x14ac:dyDescent="0.2">
      <c r="A72" s="110">
        <f t="shared" si="32"/>
        <v>69</v>
      </c>
      <c r="B72" s="55" t="s">
        <v>113</v>
      </c>
      <c r="C72" s="56" t="s">
        <v>114</v>
      </c>
      <c r="D72" s="56" t="s">
        <v>107</v>
      </c>
      <c r="E72" s="56" t="s">
        <v>25</v>
      </c>
      <c r="F72" s="56" t="s">
        <v>96</v>
      </c>
      <c r="G72" s="56" t="s">
        <v>112</v>
      </c>
      <c r="H72" s="56"/>
      <c r="I72" s="56" t="s">
        <v>25</v>
      </c>
      <c r="J72" s="56" t="s">
        <v>25</v>
      </c>
      <c r="K72" s="55"/>
      <c r="L72" s="143">
        <v>811592</v>
      </c>
      <c r="M72" s="144">
        <v>115916</v>
      </c>
      <c r="N72" s="145">
        <v>0</v>
      </c>
      <c r="O72" s="146">
        <f>N72-M72</f>
        <v>-115916</v>
      </c>
      <c r="P72" s="57">
        <f>N72/M72*100</f>
        <v>0</v>
      </c>
      <c r="Q72" s="15"/>
    </row>
    <row r="73" spans="1:20" s="16" customFormat="1" ht="14.25" customHeight="1" outlineLevel="1" x14ac:dyDescent="0.2">
      <c r="A73" s="111">
        <f t="shared" si="32"/>
        <v>70</v>
      </c>
      <c r="B73" s="58" t="s">
        <v>115</v>
      </c>
      <c r="C73" s="59">
        <v>236110</v>
      </c>
      <c r="D73" s="59"/>
      <c r="E73" s="59"/>
      <c r="F73" s="59"/>
      <c r="G73" s="59"/>
      <c r="H73" s="59" t="s">
        <v>116</v>
      </c>
      <c r="I73" s="59"/>
      <c r="J73" s="59"/>
      <c r="K73" s="60"/>
      <c r="L73" s="147">
        <f>L74</f>
        <v>0</v>
      </c>
      <c r="M73" s="147">
        <f t="shared" ref="M73:O73" si="33">M74</f>
        <v>78</v>
      </c>
      <c r="N73" s="147">
        <f t="shared" si="33"/>
        <v>78</v>
      </c>
      <c r="O73" s="126">
        <f t="shared" si="33"/>
        <v>0</v>
      </c>
      <c r="P73" s="20">
        <f t="shared" ref="P73" si="34">N73/M73*100</f>
        <v>100</v>
      </c>
      <c r="Q73" s="15"/>
    </row>
    <row r="74" spans="1:20" outlineLevel="2" x14ac:dyDescent="0.2">
      <c r="A74" s="110">
        <f t="shared" si="32"/>
        <v>71</v>
      </c>
      <c r="B74" s="55" t="s">
        <v>117</v>
      </c>
      <c r="C74" s="56" t="s">
        <v>118</v>
      </c>
      <c r="D74" s="56" t="s">
        <v>107</v>
      </c>
      <c r="E74" s="56" t="s">
        <v>119</v>
      </c>
      <c r="F74" s="56" t="s">
        <v>120</v>
      </c>
      <c r="G74" s="56" t="s">
        <v>35</v>
      </c>
      <c r="H74" s="56" t="s">
        <v>116</v>
      </c>
      <c r="I74" s="56" t="s">
        <v>25</v>
      </c>
      <c r="J74" s="56" t="s">
        <v>25</v>
      </c>
      <c r="K74" s="55" t="s">
        <v>121</v>
      </c>
      <c r="L74" s="143">
        <v>0</v>
      </c>
      <c r="M74" s="144">
        <v>78</v>
      </c>
      <c r="N74" s="145">
        <v>78</v>
      </c>
      <c r="O74" s="146">
        <f>N74-M74</f>
        <v>0</v>
      </c>
      <c r="P74" s="57">
        <f>N74/M74*100</f>
        <v>100</v>
      </c>
      <c r="Q74" s="15"/>
    </row>
    <row r="75" spans="1:20" s="16" customFormat="1" ht="14.25" customHeight="1" outlineLevel="1" x14ac:dyDescent="0.2">
      <c r="A75" s="111">
        <f t="shared" si="32"/>
        <v>72</v>
      </c>
      <c r="B75" s="58" t="s">
        <v>122</v>
      </c>
      <c r="C75" s="59">
        <v>236110</v>
      </c>
      <c r="D75" s="59"/>
      <c r="E75" s="59"/>
      <c r="F75" s="59"/>
      <c r="G75" s="59"/>
      <c r="H75" s="59" t="s">
        <v>123</v>
      </c>
      <c r="I75" s="59"/>
      <c r="J75" s="59"/>
      <c r="K75" s="60"/>
      <c r="L75" s="147">
        <f>SUM(L76:L79)</f>
        <v>0</v>
      </c>
      <c r="M75" s="147">
        <f t="shared" ref="M75:O75" si="35">SUM(M76:M79)</f>
        <v>3575</v>
      </c>
      <c r="N75" s="147">
        <f t="shared" si="35"/>
        <v>531</v>
      </c>
      <c r="O75" s="126">
        <f t="shared" si="35"/>
        <v>-3044</v>
      </c>
      <c r="P75" s="20">
        <f t="shared" ref="P75" si="36">N75/M75*100</f>
        <v>14.853146853146853</v>
      </c>
      <c r="Q75" s="15"/>
    </row>
    <row r="76" spans="1:20" outlineLevel="2" x14ac:dyDescent="0.2">
      <c r="A76" s="110">
        <f t="shared" si="32"/>
        <v>73</v>
      </c>
      <c r="B76" s="55" t="s">
        <v>124</v>
      </c>
      <c r="C76" s="56" t="s">
        <v>118</v>
      </c>
      <c r="D76" s="56" t="s">
        <v>107</v>
      </c>
      <c r="E76" s="56" t="s">
        <v>25</v>
      </c>
      <c r="F76" s="56" t="s">
        <v>120</v>
      </c>
      <c r="G76" s="56" t="s">
        <v>112</v>
      </c>
      <c r="H76" s="56" t="s">
        <v>123</v>
      </c>
      <c r="I76" s="56" t="s">
        <v>25</v>
      </c>
      <c r="J76" s="56" t="s">
        <v>25</v>
      </c>
      <c r="K76" s="55"/>
      <c r="L76" s="143">
        <v>0</v>
      </c>
      <c r="M76" s="144">
        <v>3044</v>
      </c>
      <c r="N76" s="145">
        <v>0</v>
      </c>
      <c r="O76" s="146">
        <f>N76-M76</f>
        <v>-3044</v>
      </c>
      <c r="P76" s="57">
        <f>N76/M76*100</f>
        <v>0</v>
      </c>
      <c r="Q76" s="15"/>
    </row>
    <row r="77" spans="1:20" outlineLevel="2" x14ac:dyDescent="0.2">
      <c r="A77" s="110">
        <f t="shared" si="32"/>
        <v>74</v>
      </c>
      <c r="B77" s="55" t="s">
        <v>125</v>
      </c>
      <c r="C77" s="56" t="s">
        <v>118</v>
      </c>
      <c r="D77" s="56" t="s">
        <v>107</v>
      </c>
      <c r="E77" s="56" t="s">
        <v>126</v>
      </c>
      <c r="F77" s="56" t="s">
        <v>120</v>
      </c>
      <c r="G77" s="56" t="s">
        <v>35</v>
      </c>
      <c r="H77" s="56" t="s">
        <v>123</v>
      </c>
      <c r="I77" s="56" t="s">
        <v>25</v>
      </c>
      <c r="J77" s="56" t="s">
        <v>25</v>
      </c>
      <c r="K77" s="55" t="s">
        <v>127</v>
      </c>
      <c r="L77" s="143">
        <v>0</v>
      </c>
      <c r="M77" s="144">
        <v>200</v>
      </c>
      <c r="N77" s="145">
        <v>200</v>
      </c>
      <c r="O77" s="146">
        <f>N77-M77</f>
        <v>0</v>
      </c>
      <c r="P77" s="57">
        <f>N77/M77*100</f>
        <v>100</v>
      </c>
      <c r="Q77" s="15"/>
    </row>
    <row r="78" spans="1:20" outlineLevel="2" x14ac:dyDescent="0.2">
      <c r="A78" s="110">
        <f t="shared" si="32"/>
        <v>75</v>
      </c>
      <c r="B78" s="55" t="s">
        <v>128</v>
      </c>
      <c r="C78" s="56" t="s">
        <v>118</v>
      </c>
      <c r="D78" s="56" t="s">
        <v>107</v>
      </c>
      <c r="E78" s="56" t="s">
        <v>129</v>
      </c>
      <c r="F78" s="56" t="s">
        <v>120</v>
      </c>
      <c r="G78" s="56" t="s">
        <v>35</v>
      </c>
      <c r="H78" s="56" t="s">
        <v>123</v>
      </c>
      <c r="I78" s="56" t="s">
        <v>25</v>
      </c>
      <c r="J78" s="56" t="s">
        <v>25</v>
      </c>
      <c r="K78" s="55" t="s">
        <v>130</v>
      </c>
      <c r="L78" s="143">
        <v>0</v>
      </c>
      <c r="M78" s="144">
        <v>195</v>
      </c>
      <c r="N78" s="145">
        <v>195</v>
      </c>
      <c r="O78" s="146">
        <f>N78-M78</f>
        <v>0</v>
      </c>
      <c r="P78" s="57">
        <f>N78/M78*100</f>
        <v>100</v>
      </c>
      <c r="Q78" s="15"/>
    </row>
    <row r="79" spans="1:20" outlineLevel="2" x14ac:dyDescent="0.2">
      <c r="A79" s="110">
        <f t="shared" si="32"/>
        <v>76</v>
      </c>
      <c r="B79" s="55" t="s">
        <v>131</v>
      </c>
      <c r="C79" s="56" t="s">
        <v>118</v>
      </c>
      <c r="D79" s="56" t="s">
        <v>107</v>
      </c>
      <c r="E79" s="56" t="s">
        <v>132</v>
      </c>
      <c r="F79" s="56" t="s">
        <v>120</v>
      </c>
      <c r="G79" s="56" t="s">
        <v>35</v>
      </c>
      <c r="H79" s="56" t="s">
        <v>123</v>
      </c>
      <c r="I79" s="56" t="s">
        <v>25</v>
      </c>
      <c r="J79" s="56" t="s">
        <v>25</v>
      </c>
      <c r="K79" s="55" t="s">
        <v>133</v>
      </c>
      <c r="L79" s="143">
        <v>0</v>
      </c>
      <c r="M79" s="144">
        <v>136</v>
      </c>
      <c r="N79" s="145">
        <v>136</v>
      </c>
      <c r="O79" s="146">
        <f>N79-M79</f>
        <v>0</v>
      </c>
      <c r="P79" s="57">
        <f>N79/M79*100</f>
        <v>100</v>
      </c>
      <c r="Q79" s="15"/>
    </row>
    <row r="80" spans="1:20" s="16" customFormat="1" ht="28.5" outlineLevel="1" x14ac:dyDescent="0.2">
      <c r="A80" s="111">
        <f t="shared" si="32"/>
        <v>77</v>
      </c>
      <c r="B80" s="58" t="s">
        <v>134</v>
      </c>
      <c r="C80" s="59">
        <v>236010</v>
      </c>
      <c r="D80" s="59"/>
      <c r="E80" s="59"/>
      <c r="F80" s="59"/>
      <c r="G80" s="59"/>
      <c r="H80" s="59"/>
      <c r="I80" s="59"/>
      <c r="J80" s="59"/>
      <c r="K80" s="60"/>
      <c r="L80" s="147">
        <f>SUM(L81:L87)</f>
        <v>10200</v>
      </c>
      <c r="M80" s="147">
        <f>SUM(M81:M87)</f>
        <v>70724</v>
      </c>
      <c r="N80" s="147">
        <f>SUM(N81:N87)</f>
        <v>70724</v>
      </c>
      <c r="O80" s="126">
        <f>SUM(O81:O87)</f>
        <v>0</v>
      </c>
      <c r="P80" s="20">
        <f t="shared" ref="P80:P88" si="37">N80/M80*100</f>
        <v>100</v>
      </c>
      <c r="Q80" s="15"/>
    </row>
    <row r="81" spans="1:17" ht="28.5" outlineLevel="2" x14ac:dyDescent="0.2">
      <c r="A81" s="110">
        <f t="shared" si="32"/>
        <v>78</v>
      </c>
      <c r="B81" s="55" t="s">
        <v>135</v>
      </c>
      <c r="C81" s="56" t="s">
        <v>136</v>
      </c>
      <c r="D81" s="56" t="s">
        <v>137</v>
      </c>
      <c r="E81" s="56" t="s">
        <v>38</v>
      </c>
      <c r="F81" s="56" t="s">
        <v>138</v>
      </c>
      <c r="G81" s="56" t="s">
        <v>52</v>
      </c>
      <c r="H81" s="56"/>
      <c r="I81" s="56" t="s">
        <v>139</v>
      </c>
      <c r="J81" s="56" t="s">
        <v>140</v>
      </c>
      <c r="K81" s="55" t="s">
        <v>141</v>
      </c>
      <c r="L81" s="143">
        <v>10200</v>
      </c>
      <c r="M81" s="144">
        <v>5050</v>
      </c>
      <c r="N81" s="145">
        <v>5050</v>
      </c>
      <c r="O81" s="146">
        <f t="shared" ref="O81:O87" si="38">N81-M81</f>
        <v>0</v>
      </c>
      <c r="P81" s="57">
        <f t="shared" si="37"/>
        <v>100</v>
      </c>
      <c r="Q81" s="15"/>
    </row>
    <row r="82" spans="1:17" ht="28.5" outlineLevel="2" x14ac:dyDescent="0.2">
      <c r="A82" s="110">
        <f t="shared" si="32"/>
        <v>79</v>
      </c>
      <c r="B82" s="55" t="s">
        <v>142</v>
      </c>
      <c r="C82" s="56" t="s">
        <v>136</v>
      </c>
      <c r="D82" s="56" t="s">
        <v>137</v>
      </c>
      <c r="E82" s="56" t="s">
        <v>38</v>
      </c>
      <c r="F82" s="56" t="s">
        <v>138</v>
      </c>
      <c r="G82" s="56" t="s">
        <v>52</v>
      </c>
      <c r="H82" s="56" t="s">
        <v>143</v>
      </c>
      <c r="I82" s="56" t="s">
        <v>139</v>
      </c>
      <c r="J82" s="56" t="s">
        <v>140</v>
      </c>
      <c r="K82" s="55" t="s">
        <v>144</v>
      </c>
      <c r="L82" s="143">
        <v>0</v>
      </c>
      <c r="M82" s="144">
        <v>2525</v>
      </c>
      <c r="N82" s="145">
        <v>2525</v>
      </c>
      <c r="O82" s="146">
        <f t="shared" si="38"/>
        <v>0</v>
      </c>
      <c r="P82" s="57">
        <f t="shared" si="37"/>
        <v>100</v>
      </c>
      <c r="Q82" s="15"/>
    </row>
    <row r="83" spans="1:17" ht="28.5" outlineLevel="2" x14ac:dyDescent="0.2">
      <c r="A83" s="110">
        <f t="shared" si="32"/>
        <v>80</v>
      </c>
      <c r="B83" s="55" t="s">
        <v>145</v>
      </c>
      <c r="C83" s="56" t="s">
        <v>136</v>
      </c>
      <c r="D83" s="56" t="s">
        <v>137</v>
      </c>
      <c r="E83" s="56" t="s">
        <v>38</v>
      </c>
      <c r="F83" s="56" t="s">
        <v>138</v>
      </c>
      <c r="G83" s="56" t="s">
        <v>52</v>
      </c>
      <c r="H83" s="56" t="s">
        <v>146</v>
      </c>
      <c r="I83" s="56" t="s">
        <v>139</v>
      </c>
      <c r="J83" s="56" t="s">
        <v>147</v>
      </c>
      <c r="K83" s="55" t="s">
        <v>148</v>
      </c>
      <c r="L83" s="143">
        <v>0</v>
      </c>
      <c r="M83" s="144">
        <v>42924</v>
      </c>
      <c r="N83" s="145">
        <v>42924</v>
      </c>
      <c r="O83" s="146">
        <f t="shared" si="38"/>
        <v>0</v>
      </c>
      <c r="P83" s="57">
        <f t="shared" si="37"/>
        <v>100</v>
      </c>
      <c r="Q83" s="15"/>
    </row>
    <row r="84" spans="1:17" ht="28.5" outlineLevel="2" x14ac:dyDescent="0.2">
      <c r="A84" s="110">
        <f t="shared" si="32"/>
        <v>81</v>
      </c>
      <c r="B84" s="55" t="s">
        <v>149</v>
      </c>
      <c r="C84" s="56" t="s">
        <v>136</v>
      </c>
      <c r="D84" s="56" t="s">
        <v>137</v>
      </c>
      <c r="E84" s="56" t="s">
        <v>38</v>
      </c>
      <c r="F84" s="56" t="s">
        <v>138</v>
      </c>
      <c r="G84" s="56" t="s">
        <v>52</v>
      </c>
      <c r="H84" s="56"/>
      <c r="I84" s="56" t="s">
        <v>25</v>
      </c>
      <c r="J84" s="56" t="s">
        <v>25</v>
      </c>
      <c r="K84" s="55" t="s">
        <v>141</v>
      </c>
      <c r="L84" s="143">
        <v>0</v>
      </c>
      <c r="M84" s="144">
        <v>20147</v>
      </c>
      <c r="N84" s="145">
        <v>20147</v>
      </c>
      <c r="O84" s="146">
        <f t="shared" si="38"/>
        <v>0</v>
      </c>
      <c r="P84" s="57">
        <f t="shared" si="37"/>
        <v>100</v>
      </c>
      <c r="Q84" s="15"/>
    </row>
    <row r="85" spans="1:17" ht="28.5" outlineLevel="2" x14ac:dyDescent="0.2">
      <c r="A85" s="110">
        <f t="shared" si="32"/>
        <v>82</v>
      </c>
      <c r="B85" s="55" t="s">
        <v>150</v>
      </c>
      <c r="C85" s="56" t="s">
        <v>136</v>
      </c>
      <c r="D85" s="56" t="s">
        <v>107</v>
      </c>
      <c r="E85" s="56" t="s">
        <v>38</v>
      </c>
      <c r="F85" s="56" t="s">
        <v>138</v>
      </c>
      <c r="G85" s="56" t="s">
        <v>56</v>
      </c>
      <c r="H85" s="56"/>
      <c r="I85" s="56" t="s">
        <v>139</v>
      </c>
      <c r="J85" s="56" t="s">
        <v>140</v>
      </c>
      <c r="K85" s="55" t="s">
        <v>141</v>
      </c>
      <c r="L85" s="143">
        <v>0</v>
      </c>
      <c r="M85" s="144">
        <v>8</v>
      </c>
      <c r="N85" s="145">
        <v>8</v>
      </c>
      <c r="O85" s="146">
        <f t="shared" si="38"/>
        <v>0</v>
      </c>
      <c r="P85" s="57">
        <f t="shared" si="37"/>
        <v>100</v>
      </c>
      <c r="Q85" s="15"/>
    </row>
    <row r="86" spans="1:17" ht="28.5" outlineLevel="2" x14ac:dyDescent="0.2">
      <c r="A86" s="110">
        <f t="shared" si="32"/>
        <v>83</v>
      </c>
      <c r="B86" s="55" t="s">
        <v>151</v>
      </c>
      <c r="C86" s="56" t="s">
        <v>136</v>
      </c>
      <c r="D86" s="56" t="s">
        <v>107</v>
      </c>
      <c r="E86" s="56" t="s">
        <v>38</v>
      </c>
      <c r="F86" s="56" t="s">
        <v>138</v>
      </c>
      <c r="G86" s="56" t="s">
        <v>56</v>
      </c>
      <c r="H86" s="56" t="s">
        <v>143</v>
      </c>
      <c r="I86" s="56" t="s">
        <v>139</v>
      </c>
      <c r="J86" s="56" t="s">
        <v>140</v>
      </c>
      <c r="K86" s="55" t="s">
        <v>144</v>
      </c>
      <c r="L86" s="143">
        <v>0</v>
      </c>
      <c r="M86" s="144">
        <v>4</v>
      </c>
      <c r="N86" s="145">
        <v>4</v>
      </c>
      <c r="O86" s="146">
        <f t="shared" si="38"/>
        <v>0</v>
      </c>
      <c r="P86" s="57">
        <f t="shared" si="37"/>
        <v>100</v>
      </c>
      <c r="Q86" s="15"/>
    </row>
    <row r="87" spans="1:17" ht="28.5" outlineLevel="2" x14ac:dyDescent="0.2">
      <c r="A87" s="110">
        <f t="shared" si="32"/>
        <v>84</v>
      </c>
      <c r="B87" s="55" t="s">
        <v>152</v>
      </c>
      <c r="C87" s="56" t="s">
        <v>136</v>
      </c>
      <c r="D87" s="56" t="s">
        <v>107</v>
      </c>
      <c r="E87" s="56" t="s">
        <v>38</v>
      </c>
      <c r="F87" s="56" t="s">
        <v>138</v>
      </c>
      <c r="G87" s="56" t="s">
        <v>56</v>
      </c>
      <c r="H87" s="56" t="s">
        <v>146</v>
      </c>
      <c r="I87" s="56" t="s">
        <v>139</v>
      </c>
      <c r="J87" s="56" t="s">
        <v>147</v>
      </c>
      <c r="K87" s="55" t="s">
        <v>148</v>
      </c>
      <c r="L87" s="143">
        <v>0</v>
      </c>
      <c r="M87" s="144">
        <v>66</v>
      </c>
      <c r="N87" s="145">
        <v>66</v>
      </c>
      <c r="O87" s="146">
        <f t="shared" si="38"/>
        <v>0</v>
      </c>
      <c r="P87" s="57">
        <f t="shared" si="37"/>
        <v>100</v>
      </c>
      <c r="Q87" s="15"/>
    </row>
    <row r="88" spans="1:17" s="16" customFormat="1" ht="14.25" customHeight="1" outlineLevel="1" x14ac:dyDescent="0.2">
      <c r="A88" s="111">
        <f t="shared" si="32"/>
        <v>85</v>
      </c>
      <c r="B88" s="58" t="s">
        <v>153</v>
      </c>
      <c r="C88" s="59">
        <v>236010</v>
      </c>
      <c r="D88" s="59"/>
      <c r="E88" s="59"/>
      <c r="F88" s="59"/>
      <c r="G88" s="59"/>
      <c r="H88" s="59"/>
      <c r="I88" s="59"/>
      <c r="J88" s="59"/>
      <c r="K88" s="60"/>
      <c r="L88" s="147">
        <f>SUM(L89:L92)</f>
        <v>0</v>
      </c>
      <c r="M88" s="147">
        <f t="shared" ref="M88:O88" si="39">SUM(M89:M92)</f>
        <v>21201</v>
      </c>
      <c r="N88" s="147">
        <f t="shared" si="39"/>
        <v>19799</v>
      </c>
      <c r="O88" s="126">
        <f t="shared" si="39"/>
        <v>-1402</v>
      </c>
      <c r="P88" s="20">
        <f t="shared" si="37"/>
        <v>93.387104381868781</v>
      </c>
      <c r="Q88" s="15"/>
    </row>
    <row r="89" spans="1:17" ht="28.5" outlineLevel="2" x14ac:dyDescent="0.2">
      <c r="A89" s="110">
        <f t="shared" si="32"/>
        <v>86</v>
      </c>
      <c r="B89" s="55" t="s">
        <v>154</v>
      </c>
      <c r="C89" s="56" t="s">
        <v>136</v>
      </c>
      <c r="D89" s="56" t="s">
        <v>137</v>
      </c>
      <c r="E89" s="56" t="s">
        <v>38</v>
      </c>
      <c r="F89" s="56" t="s">
        <v>138</v>
      </c>
      <c r="G89" s="56" t="s">
        <v>52</v>
      </c>
      <c r="H89" s="56"/>
      <c r="I89" s="56" t="s">
        <v>25</v>
      </c>
      <c r="J89" s="56" t="s">
        <v>25</v>
      </c>
      <c r="K89" s="55" t="s">
        <v>155</v>
      </c>
      <c r="L89" s="143">
        <v>0</v>
      </c>
      <c r="M89" s="144">
        <v>61</v>
      </c>
      <c r="N89" s="145">
        <v>57</v>
      </c>
      <c r="O89" s="146">
        <f>N89-M89</f>
        <v>-4</v>
      </c>
      <c r="P89" s="57">
        <f>N89/M89*100</f>
        <v>93.442622950819683</v>
      </c>
      <c r="Q89" s="15"/>
    </row>
    <row r="90" spans="1:17" ht="28.5" outlineLevel="2" x14ac:dyDescent="0.2">
      <c r="A90" s="110">
        <f t="shared" si="32"/>
        <v>87</v>
      </c>
      <c r="B90" s="55" t="s">
        <v>156</v>
      </c>
      <c r="C90" s="56" t="s">
        <v>136</v>
      </c>
      <c r="D90" s="56" t="s">
        <v>107</v>
      </c>
      <c r="E90" s="56" t="s">
        <v>38</v>
      </c>
      <c r="F90" s="56" t="s">
        <v>138</v>
      </c>
      <c r="G90" s="56" t="s">
        <v>56</v>
      </c>
      <c r="H90" s="56"/>
      <c r="I90" s="56" t="s">
        <v>139</v>
      </c>
      <c r="J90" s="56" t="s">
        <v>140</v>
      </c>
      <c r="K90" s="55" t="s">
        <v>157</v>
      </c>
      <c r="L90" s="143">
        <v>0</v>
      </c>
      <c r="M90" s="144">
        <v>1974</v>
      </c>
      <c r="N90" s="145">
        <v>1974</v>
      </c>
      <c r="O90" s="146">
        <f>N90-M90</f>
        <v>0</v>
      </c>
      <c r="P90" s="57">
        <f>N90/M90*100</f>
        <v>100</v>
      </c>
      <c r="Q90" s="15"/>
    </row>
    <row r="91" spans="1:17" ht="28.5" outlineLevel="2" x14ac:dyDescent="0.2">
      <c r="A91" s="110">
        <f t="shared" si="32"/>
        <v>88</v>
      </c>
      <c r="B91" s="55" t="s">
        <v>158</v>
      </c>
      <c r="C91" s="56" t="s">
        <v>136</v>
      </c>
      <c r="D91" s="56" t="s">
        <v>107</v>
      </c>
      <c r="E91" s="56" t="s">
        <v>38</v>
      </c>
      <c r="F91" s="56" t="s">
        <v>138</v>
      </c>
      <c r="G91" s="56" t="s">
        <v>56</v>
      </c>
      <c r="H91" s="56" t="s">
        <v>143</v>
      </c>
      <c r="I91" s="56" t="s">
        <v>139</v>
      </c>
      <c r="J91" s="56" t="s">
        <v>140</v>
      </c>
      <c r="K91" s="55" t="s">
        <v>159</v>
      </c>
      <c r="L91" s="143">
        <v>0</v>
      </c>
      <c r="M91" s="144">
        <v>1065</v>
      </c>
      <c r="N91" s="145">
        <v>987</v>
      </c>
      <c r="O91" s="146">
        <f>N91-M91</f>
        <v>-78</v>
      </c>
      <c r="P91" s="57">
        <f>N91/M91*100</f>
        <v>92.676056338028161</v>
      </c>
      <c r="Q91" s="15"/>
    </row>
    <row r="92" spans="1:17" ht="28.5" outlineLevel="2" x14ac:dyDescent="0.2">
      <c r="A92" s="110">
        <f t="shared" si="32"/>
        <v>89</v>
      </c>
      <c r="B92" s="55" t="s">
        <v>160</v>
      </c>
      <c r="C92" s="56" t="s">
        <v>136</v>
      </c>
      <c r="D92" s="56" t="s">
        <v>107</v>
      </c>
      <c r="E92" s="56" t="s">
        <v>38</v>
      </c>
      <c r="F92" s="56" t="s">
        <v>138</v>
      </c>
      <c r="G92" s="56" t="s">
        <v>56</v>
      </c>
      <c r="H92" s="56" t="s">
        <v>146</v>
      </c>
      <c r="I92" s="56" t="s">
        <v>139</v>
      </c>
      <c r="J92" s="56" t="s">
        <v>147</v>
      </c>
      <c r="K92" s="55" t="s">
        <v>161</v>
      </c>
      <c r="L92" s="143">
        <v>0</v>
      </c>
      <c r="M92" s="144">
        <v>18101</v>
      </c>
      <c r="N92" s="145">
        <v>16781</v>
      </c>
      <c r="O92" s="146">
        <f>N92-M92</f>
        <v>-1320</v>
      </c>
      <c r="P92" s="57">
        <f>N92/M92*100</f>
        <v>92.70758521628639</v>
      </c>
      <c r="Q92" s="15"/>
    </row>
    <row r="93" spans="1:17" s="16" customFormat="1" ht="28.5" outlineLevel="1" x14ac:dyDescent="0.2">
      <c r="A93" s="111">
        <f t="shared" si="32"/>
        <v>90</v>
      </c>
      <c r="B93" s="58" t="s">
        <v>162</v>
      </c>
      <c r="C93" s="59">
        <v>236010</v>
      </c>
      <c r="D93" s="59"/>
      <c r="E93" s="59"/>
      <c r="F93" s="59"/>
      <c r="G93" s="59"/>
      <c r="H93" s="59"/>
      <c r="I93" s="59"/>
      <c r="J93" s="59"/>
      <c r="K93" s="60"/>
      <c r="L93" s="147">
        <f>SUM(L94:L95)</f>
        <v>4400</v>
      </c>
      <c r="M93" s="147">
        <f t="shared" ref="M93:O93" si="40">SUM(M94:M95)</f>
        <v>13758</v>
      </c>
      <c r="N93" s="147">
        <f t="shared" si="40"/>
        <v>13519</v>
      </c>
      <c r="O93" s="126">
        <f t="shared" si="40"/>
        <v>-239</v>
      </c>
      <c r="P93" s="20">
        <f t="shared" ref="P93" si="41">N93/M93*100</f>
        <v>98.262828899549348</v>
      </c>
      <c r="Q93" s="15"/>
    </row>
    <row r="94" spans="1:17" ht="28.5" outlineLevel="2" x14ac:dyDescent="0.2">
      <c r="A94" s="110">
        <f t="shared" si="32"/>
        <v>91</v>
      </c>
      <c r="B94" s="55" t="s">
        <v>163</v>
      </c>
      <c r="C94" s="56" t="s">
        <v>136</v>
      </c>
      <c r="D94" s="56" t="s">
        <v>137</v>
      </c>
      <c r="E94" s="56" t="s">
        <v>164</v>
      </c>
      <c r="F94" s="56" t="s">
        <v>138</v>
      </c>
      <c r="G94" s="56" t="s">
        <v>52</v>
      </c>
      <c r="H94" s="56"/>
      <c r="I94" s="56" t="s">
        <v>25</v>
      </c>
      <c r="J94" s="56" t="s">
        <v>25</v>
      </c>
      <c r="K94" s="55" t="s">
        <v>165</v>
      </c>
      <c r="L94" s="143">
        <v>0</v>
      </c>
      <c r="M94" s="144">
        <v>7250</v>
      </c>
      <c r="N94" s="145">
        <v>7030</v>
      </c>
      <c r="O94" s="146">
        <f>N94-M94</f>
        <v>-220</v>
      </c>
      <c r="P94" s="57">
        <f>N94/M94*100</f>
        <v>96.965517241379303</v>
      </c>
      <c r="Q94" s="15"/>
    </row>
    <row r="95" spans="1:17" ht="28.5" outlineLevel="2" x14ac:dyDescent="0.2">
      <c r="A95" s="110">
        <f t="shared" si="32"/>
        <v>92</v>
      </c>
      <c r="B95" s="55" t="s">
        <v>166</v>
      </c>
      <c r="C95" s="56" t="s">
        <v>136</v>
      </c>
      <c r="D95" s="56" t="s">
        <v>107</v>
      </c>
      <c r="E95" s="56" t="s">
        <v>164</v>
      </c>
      <c r="F95" s="56" t="s">
        <v>138</v>
      </c>
      <c r="G95" s="56" t="s">
        <v>56</v>
      </c>
      <c r="H95" s="56"/>
      <c r="I95" s="56" t="s">
        <v>25</v>
      </c>
      <c r="J95" s="56" t="s">
        <v>25</v>
      </c>
      <c r="K95" s="55" t="s">
        <v>165</v>
      </c>
      <c r="L95" s="143">
        <v>4400</v>
      </c>
      <c r="M95" s="144">
        <v>6508</v>
      </c>
      <c r="N95" s="145">
        <v>6489</v>
      </c>
      <c r="O95" s="146">
        <f>N95-M95</f>
        <v>-19</v>
      </c>
      <c r="P95" s="57">
        <f>N95/M95*100</f>
        <v>99.708051628764593</v>
      </c>
      <c r="Q95" s="15"/>
    </row>
    <row r="96" spans="1:17" s="16" customFormat="1" ht="28.5" outlineLevel="1" x14ac:dyDescent="0.2">
      <c r="A96" s="111">
        <f t="shared" si="32"/>
        <v>93</v>
      </c>
      <c r="B96" s="58" t="s">
        <v>167</v>
      </c>
      <c r="C96" s="59">
        <v>236010</v>
      </c>
      <c r="D96" s="59"/>
      <c r="E96" s="59"/>
      <c r="F96" s="59"/>
      <c r="G96" s="59"/>
      <c r="H96" s="59"/>
      <c r="I96" s="59"/>
      <c r="J96" s="59"/>
      <c r="K96" s="60"/>
      <c r="L96" s="147">
        <f>SUM(L97:L100)</f>
        <v>6800</v>
      </c>
      <c r="M96" s="147">
        <f t="shared" ref="M96:O96" si="42">SUM(M97:M100)</f>
        <v>86960</v>
      </c>
      <c r="N96" s="147">
        <f t="shared" si="42"/>
        <v>86959</v>
      </c>
      <c r="O96" s="126">
        <f t="shared" si="42"/>
        <v>-1</v>
      </c>
      <c r="P96" s="20">
        <f t="shared" ref="P96" si="43">N96/M96*100</f>
        <v>99.998850045998154</v>
      </c>
      <c r="Q96" s="15"/>
    </row>
    <row r="97" spans="1:17" ht="28.5" outlineLevel="2" x14ac:dyDescent="0.2">
      <c r="A97" s="110">
        <f t="shared" si="32"/>
        <v>94</v>
      </c>
      <c r="B97" s="55" t="s">
        <v>168</v>
      </c>
      <c r="C97" s="56" t="s">
        <v>136</v>
      </c>
      <c r="D97" s="56" t="s">
        <v>137</v>
      </c>
      <c r="E97" s="56" t="s">
        <v>169</v>
      </c>
      <c r="F97" s="56" t="s">
        <v>170</v>
      </c>
      <c r="G97" s="56" t="s">
        <v>52</v>
      </c>
      <c r="H97" s="56"/>
      <c r="I97" s="56" t="s">
        <v>139</v>
      </c>
      <c r="J97" s="56" t="s">
        <v>140</v>
      </c>
      <c r="K97" s="55" t="s">
        <v>171</v>
      </c>
      <c r="L97" s="143">
        <v>6800</v>
      </c>
      <c r="M97" s="144">
        <v>8465</v>
      </c>
      <c r="N97" s="145">
        <v>8464</v>
      </c>
      <c r="O97" s="146">
        <f>N97-M97</f>
        <v>-1</v>
      </c>
      <c r="P97" s="57">
        <f>N97/M97*100</f>
        <v>99.988186650915537</v>
      </c>
      <c r="Q97" s="15"/>
    </row>
    <row r="98" spans="1:17" ht="28.5" outlineLevel="2" x14ac:dyDescent="0.2">
      <c r="A98" s="110">
        <f t="shared" si="32"/>
        <v>95</v>
      </c>
      <c r="B98" s="55" t="s">
        <v>172</v>
      </c>
      <c r="C98" s="56" t="s">
        <v>136</v>
      </c>
      <c r="D98" s="56" t="s">
        <v>137</v>
      </c>
      <c r="E98" s="56" t="s">
        <v>169</v>
      </c>
      <c r="F98" s="56" t="s">
        <v>170</v>
      </c>
      <c r="G98" s="56" t="s">
        <v>52</v>
      </c>
      <c r="H98" s="56" t="s">
        <v>143</v>
      </c>
      <c r="I98" s="56" t="s">
        <v>139</v>
      </c>
      <c r="J98" s="56" t="s">
        <v>140</v>
      </c>
      <c r="K98" s="55" t="s">
        <v>173</v>
      </c>
      <c r="L98" s="143">
        <v>0</v>
      </c>
      <c r="M98" s="144">
        <v>4232</v>
      </c>
      <c r="N98" s="145">
        <v>4232</v>
      </c>
      <c r="O98" s="146">
        <f>N98-M98</f>
        <v>0</v>
      </c>
      <c r="P98" s="57">
        <f>N98/M98*100</f>
        <v>100</v>
      </c>
      <c r="Q98" s="15"/>
    </row>
    <row r="99" spans="1:17" ht="28.5" outlineLevel="2" x14ac:dyDescent="0.2">
      <c r="A99" s="110">
        <f t="shared" si="32"/>
        <v>96</v>
      </c>
      <c r="B99" s="55" t="s">
        <v>174</v>
      </c>
      <c r="C99" s="56" t="s">
        <v>136</v>
      </c>
      <c r="D99" s="56" t="s">
        <v>137</v>
      </c>
      <c r="E99" s="56" t="s">
        <v>169</v>
      </c>
      <c r="F99" s="56" t="s">
        <v>170</v>
      </c>
      <c r="G99" s="56" t="s">
        <v>52</v>
      </c>
      <c r="H99" s="56" t="s">
        <v>146</v>
      </c>
      <c r="I99" s="56" t="s">
        <v>139</v>
      </c>
      <c r="J99" s="56" t="s">
        <v>147</v>
      </c>
      <c r="K99" s="55" t="s">
        <v>175</v>
      </c>
      <c r="L99" s="143">
        <v>0</v>
      </c>
      <c r="M99" s="144">
        <v>71944</v>
      </c>
      <c r="N99" s="145">
        <v>71944</v>
      </c>
      <c r="O99" s="146">
        <f>N99-M99</f>
        <v>0</v>
      </c>
      <c r="P99" s="57">
        <f>N99/M99*100</f>
        <v>100</v>
      </c>
      <c r="Q99" s="15"/>
    </row>
    <row r="100" spans="1:17" ht="28.5" outlineLevel="2" x14ac:dyDescent="0.2">
      <c r="A100" s="110">
        <f t="shared" si="32"/>
        <v>97</v>
      </c>
      <c r="B100" s="55" t="s">
        <v>176</v>
      </c>
      <c r="C100" s="56" t="s">
        <v>136</v>
      </c>
      <c r="D100" s="56" t="s">
        <v>137</v>
      </c>
      <c r="E100" s="56" t="s">
        <v>169</v>
      </c>
      <c r="F100" s="56" t="s">
        <v>170</v>
      </c>
      <c r="G100" s="56" t="s">
        <v>52</v>
      </c>
      <c r="H100" s="56"/>
      <c r="I100" s="56" t="s">
        <v>25</v>
      </c>
      <c r="J100" s="56" t="s">
        <v>25</v>
      </c>
      <c r="K100" s="55" t="s">
        <v>171</v>
      </c>
      <c r="L100" s="143">
        <v>0</v>
      </c>
      <c r="M100" s="144">
        <v>2319</v>
      </c>
      <c r="N100" s="145">
        <v>2319</v>
      </c>
      <c r="O100" s="146">
        <f>N100-M100</f>
        <v>0</v>
      </c>
      <c r="P100" s="57">
        <f>N100/M100*100</f>
        <v>100</v>
      </c>
      <c r="Q100" s="15"/>
    </row>
    <row r="101" spans="1:17" s="16" customFormat="1" ht="42.75" outlineLevel="1" x14ac:dyDescent="0.2">
      <c r="A101" s="115">
        <f t="shared" si="32"/>
        <v>98</v>
      </c>
      <c r="B101" s="78" t="s">
        <v>177</v>
      </c>
      <c r="C101" s="59">
        <v>236305</v>
      </c>
      <c r="D101" s="59"/>
      <c r="E101" s="59"/>
      <c r="F101" s="59"/>
      <c r="G101" s="59"/>
      <c r="H101" s="59" t="s">
        <v>178</v>
      </c>
      <c r="I101" s="59"/>
      <c r="J101" s="59"/>
      <c r="K101" s="60"/>
      <c r="L101" s="150">
        <f>SUM(L102:L103)</f>
        <v>0</v>
      </c>
      <c r="M101" s="150">
        <f t="shared" ref="M101:O101" si="44">SUM(M102:M103)</f>
        <v>79</v>
      </c>
      <c r="N101" s="150">
        <f t="shared" si="44"/>
        <v>79</v>
      </c>
      <c r="O101" s="151">
        <f t="shared" si="44"/>
        <v>0</v>
      </c>
      <c r="P101" s="19">
        <f t="shared" ref="P101" si="45">N101/M101*100</f>
        <v>100</v>
      </c>
      <c r="Q101" s="15"/>
    </row>
    <row r="102" spans="1:17" ht="28.5" outlineLevel="2" x14ac:dyDescent="0.2">
      <c r="A102" s="110">
        <f t="shared" si="32"/>
        <v>99</v>
      </c>
      <c r="B102" s="55" t="s">
        <v>179</v>
      </c>
      <c r="C102" s="56" t="s">
        <v>106</v>
      </c>
      <c r="D102" s="56" t="s">
        <v>180</v>
      </c>
      <c r="E102" s="56" t="s">
        <v>181</v>
      </c>
      <c r="F102" s="56" t="s">
        <v>182</v>
      </c>
      <c r="G102" s="56" t="s">
        <v>183</v>
      </c>
      <c r="H102" s="56" t="s">
        <v>178</v>
      </c>
      <c r="I102" s="56" t="s">
        <v>139</v>
      </c>
      <c r="J102" s="56" t="s">
        <v>140</v>
      </c>
      <c r="K102" s="55" t="s">
        <v>184</v>
      </c>
      <c r="L102" s="143">
        <v>0</v>
      </c>
      <c r="M102" s="144">
        <v>4</v>
      </c>
      <c r="N102" s="145">
        <v>4</v>
      </c>
      <c r="O102" s="146">
        <f>N102-M102</f>
        <v>0</v>
      </c>
      <c r="P102" s="57">
        <f>N102/M102*100</f>
        <v>100</v>
      </c>
      <c r="Q102" s="15"/>
    </row>
    <row r="103" spans="1:17" ht="28.5" outlineLevel="2" x14ac:dyDescent="0.2">
      <c r="A103" s="110">
        <f t="shared" si="32"/>
        <v>100</v>
      </c>
      <c r="B103" s="55" t="s">
        <v>185</v>
      </c>
      <c r="C103" s="56" t="s">
        <v>106</v>
      </c>
      <c r="D103" s="56" t="s">
        <v>180</v>
      </c>
      <c r="E103" s="56" t="s">
        <v>181</v>
      </c>
      <c r="F103" s="56" t="s">
        <v>182</v>
      </c>
      <c r="G103" s="56" t="s">
        <v>183</v>
      </c>
      <c r="H103" s="56" t="s">
        <v>178</v>
      </c>
      <c r="I103" s="56" t="s">
        <v>139</v>
      </c>
      <c r="J103" s="56" t="s">
        <v>147</v>
      </c>
      <c r="K103" s="55" t="s">
        <v>186</v>
      </c>
      <c r="L103" s="143">
        <v>0</v>
      </c>
      <c r="M103" s="144">
        <v>75</v>
      </c>
      <c r="N103" s="145">
        <v>75</v>
      </c>
      <c r="O103" s="146">
        <f>N103-M103</f>
        <v>0</v>
      </c>
      <c r="P103" s="57">
        <f>N103/M103*100</f>
        <v>100</v>
      </c>
      <c r="Q103" s="15"/>
    </row>
    <row r="104" spans="1:17" s="16" customFormat="1" outlineLevel="1" x14ac:dyDescent="0.2">
      <c r="A104" s="111">
        <f t="shared" si="32"/>
        <v>101</v>
      </c>
      <c r="B104" s="58" t="s">
        <v>187</v>
      </c>
      <c r="C104" s="59">
        <v>236307</v>
      </c>
      <c r="D104" s="59"/>
      <c r="E104" s="59"/>
      <c r="F104" s="59"/>
      <c r="G104" s="59"/>
      <c r="H104" s="59"/>
      <c r="I104" s="59"/>
      <c r="J104" s="59"/>
      <c r="K104" s="60"/>
      <c r="L104" s="150">
        <f>SUM(L105:L108)</f>
        <v>11800</v>
      </c>
      <c r="M104" s="150">
        <f t="shared" ref="M104:O104" si="46">SUM(M105:M108)</f>
        <v>103268</v>
      </c>
      <c r="N104" s="150">
        <f t="shared" si="46"/>
        <v>103255</v>
      </c>
      <c r="O104" s="151">
        <f t="shared" si="46"/>
        <v>-13</v>
      </c>
      <c r="P104" s="19">
        <f t="shared" ref="P104" si="47">N104/M104*100</f>
        <v>99.987411395592048</v>
      </c>
      <c r="Q104" s="15"/>
    </row>
    <row r="105" spans="1:17" ht="28.5" outlineLevel="2" x14ac:dyDescent="0.2">
      <c r="A105" s="110">
        <f t="shared" si="32"/>
        <v>102</v>
      </c>
      <c r="B105" s="55" t="s">
        <v>188</v>
      </c>
      <c r="C105" s="56" t="s">
        <v>189</v>
      </c>
      <c r="D105" s="56" t="s">
        <v>137</v>
      </c>
      <c r="E105" s="56" t="s">
        <v>25</v>
      </c>
      <c r="F105" s="56" t="s">
        <v>190</v>
      </c>
      <c r="G105" s="56" t="s">
        <v>52</v>
      </c>
      <c r="H105" s="56"/>
      <c r="I105" s="56" t="s">
        <v>25</v>
      </c>
      <c r="J105" s="56" t="s">
        <v>25</v>
      </c>
      <c r="K105" s="55" t="s">
        <v>191</v>
      </c>
      <c r="L105" s="143">
        <v>0</v>
      </c>
      <c r="M105" s="144">
        <v>3708</v>
      </c>
      <c r="N105" s="145">
        <v>3695</v>
      </c>
      <c r="O105" s="146">
        <f>N105-M105</f>
        <v>-13</v>
      </c>
      <c r="P105" s="57">
        <f>N105/M105*100</f>
        <v>99.64940668824164</v>
      </c>
      <c r="Q105" s="15"/>
    </row>
    <row r="106" spans="1:17" ht="28.5" outlineLevel="2" x14ac:dyDescent="0.2">
      <c r="A106" s="110">
        <f t="shared" si="32"/>
        <v>103</v>
      </c>
      <c r="B106" s="55" t="s">
        <v>192</v>
      </c>
      <c r="C106" s="56" t="s">
        <v>189</v>
      </c>
      <c r="D106" s="56" t="s">
        <v>137</v>
      </c>
      <c r="E106" s="56" t="s">
        <v>25</v>
      </c>
      <c r="F106" s="56" t="s">
        <v>190</v>
      </c>
      <c r="G106" s="56" t="s">
        <v>52</v>
      </c>
      <c r="H106" s="56"/>
      <c r="I106" s="56" t="s">
        <v>139</v>
      </c>
      <c r="J106" s="56" t="s">
        <v>140</v>
      </c>
      <c r="K106" s="55" t="s">
        <v>191</v>
      </c>
      <c r="L106" s="143">
        <v>11800</v>
      </c>
      <c r="M106" s="144">
        <v>10182</v>
      </c>
      <c r="N106" s="145">
        <v>10182</v>
      </c>
      <c r="O106" s="146">
        <f>N106-M106</f>
        <v>0</v>
      </c>
      <c r="P106" s="57">
        <f>N106/M106*100</f>
        <v>100</v>
      </c>
      <c r="Q106" s="15"/>
    </row>
    <row r="107" spans="1:17" ht="28.5" outlineLevel="2" x14ac:dyDescent="0.2">
      <c r="A107" s="110">
        <f t="shared" si="32"/>
        <v>104</v>
      </c>
      <c r="B107" s="55" t="s">
        <v>193</v>
      </c>
      <c r="C107" s="56" t="s">
        <v>189</v>
      </c>
      <c r="D107" s="56" t="s">
        <v>137</v>
      </c>
      <c r="E107" s="56" t="s">
        <v>25</v>
      </c>
      <c r="F107" s="56" t="s">
        <v>190</v>
      </c>
      <c r="G107" s="56" t="s">
        <v>52</v>
      </c>
      <c r="H107" s="56" t="s">
        <v>143</v>
      </c>
      <c r="I107" s="56" t="s">
        <v>139</v>
      </c>
      <c r="J107" s="56" t="s">
        <v>140</v>
      </c>
      <c r="K107" s="55" t="s">
        <v>194</v>
      </c>
      <c r="L107" s="143">
        <v>0</v>
      </c>
      <c r="M107" s="144">
        <v>4965</v>
      </c>
      <c r="N107" s="145">
        <v>4965</v>
      </c>
      <c r="O107" s="146">
        <f>N107-M107</f>
        <v>0</v>
      </c>
      <c r="P107" s="57">
        <f>N107/M107*100</f>
        <v>100</v>
      </c>
      <c r="Q107" s="15"/>
    </row>
    <row r="108" spans="1:17" ht="28.5" outlineLevel="2" x14ac:dyDescent="0.2">
      <c r="A108" s="110">
        <f t="shared" si="32"/>
        <v>105</v>
      </c>
      <c r="B108" s="55" t="s">
        <v>195</v>
      </c>
      <c r="C108" s="56" t="s">
        <v>189</v>
      </c>
      <c r="D108" s="56" t="s">
        <v>137</v>
      </c>
      <c r="E108" s="56" t="s">
        <v>25</v>
      </c>
      <c r="F108" s="56" t="s">
        <v>190</v>
      </c>
      <c r="G108" s="56" t="s">
        <v>52</v>
      </c>
      <c r="H108" s="56" t="s">
        <v>146</v>
      </c>
      <c r="I108" s="56" t="s">
        <v>139</v>
      </c>
      <c r="J108" s="56" t="s">
        <v>147</v>
      </c>
      <c r="K108" s="55" t="s">
        <v>196</v>
      </c>
      <c r="L108" s="143">
        <v>0</v>
      </c>
      <c r="M108" s="144">
        <v>84413</v>
      </c>
      <c r="N108" s="145">
        <v>84413</v>
      </c>
      <c r="O108" s="146">
        <f>N108-M108</f>
        <v>0</v>
      </c>
      <c r="P108" s="57">
        <f>N108/M108*100</f>
        <v>100</v>
      </c>
      <c r="Q108" s="15"/>
    </row>
    <row r="109" spans="1:17" s="16" customFormat="1" ht="28.5" outlineLevel="1" x14ac:dyDescent="0.2">
      <c r="A109" s="111">
        <f t="shared" si="32"/>
        <v>106</v>
      </c>
      <c r="B109" s="58" t="s">
        <v>197</v>
      </c>
      <c r="C109" s="59">
        <v>236309</v>
      </c>
      <c r="D109" s="59"/>
      <c r="E109" s="59"/>
      <c r="F109" s="59"/>
      <c r="G109" s="59"/>
      <c r="H109" s="59"/>
      <c r="I109" s="59"/>
      <c r="J109" s="59"/>
      <c r="K109" s="60"/>
      <c r="L109" s="150">
        <f>SUM(L110:L111)</f>
        <v>0</v>
      </c>
      <c r="M109" s="150">
        <f t="shared" ref="M109:O109" si="48">SUM(M110:M111)</f>
        <v>3644</v>
      </c>
      <c r="N109" s="150">
        <f t="shared" si="48"/>
        <v>1838</v>
      </c>
      <c r="O109" s="151">
        <f t="shared" si="48"/>
        <v>-1806</v>
      </c>
      <c r="P109" s="19">
        <f t="shared" ref="P109" si="49">N109/M109*100</f>
        <v>50.439077936333696</v>
      </c>
      <c r="Q109" s="15"/>
    </row>
    <row r="110" spans="1:17" outlineLevel="2" x14ac:dyDescent="0.2">
      <c r="A110" s="110">
        <f t="shared" si="32"/>
        <v>107</v>
      </c>
      <c r="B110" s="55" t="s">
        <v>198</v>
      </c>
      <c r="C110" s="56" t="s">
        <v>199</v>
      </c>
      <c r="D110" s="56" t="s">
        <v>137</v>
      </c>
      <c r="E110" s="56" t="s">
        <v>200</v>
      </c>
      <c r="F110" s="56" t="s">
        <v>138</v>
      </c>
      <c r="G110" s="56" t="s">
        <v>52</v>
      </c>
      <c r="H110" s="56"/>
      <c r="I110" s="56" t="s">
        <v>201</v>
      </c>
      <c r="J110" s="56" t="s">
        <v>140</v>
      </c>
      <c r="K110" s="55" t="s">
        <v>202</v>
      </c>
      <c r="L110" s="143">
        <v>0</v>
      </c>
      <c r="M110" s="144">
        <v>1644</v>
      </c>
      <c r="N110" s="145">
        <v>1644</v>
      </c>
      <c r="O110" s="146">
        <f>N110-M110</f>
        <v>0</v>
      </c>
      <c r="P110" s="57">
        <f>N110/M110*100</f>
        <v>100</v>
      </c>
      <c r="Q110" s="15"/>
    </row>
    <row r="111" spans="1:17" ht="14.25" customHeight="1" outlineLevel="2" x14ac:dyDescent="0.2">
      <c r="A111" s="110">
        <f t="shared" si="32"/>
        <v>108</v>
      </c>
      <c r="B111" s="55" t="s">
        <v>203</v>
      </c>
      <c r="C111" s="56" t="s">
        <v>199</v>
      </c>
      <c r="D111" s="56" t="s">
        <v>137</v>
      </c>
      <c r="E111" s="56" t="s">
        <v>200</v>
      </c>
      <c r="F111" s="56" t="s">
        <v>138</v>
      </c>
      <c r="G111" s="56" t="s">
        <v>102</v>
      </c>
      <c r="H111" s="56"/>
      <c r="I111" s="56" t="s">
        <v>201</v>
      </c>
      <c r="J111" s="56" t="s">
        <v>140</v>
      </c>
      <c r="K111" s="55" t="s">
        <v>202</v>
      </c>
      <c r="L111" s="143">
        <v>0</v>
      </c>
      <c r="M111" s="144">
        <v>2000</v>
      </c>
      <c r="N111" s="145">
        <v>194</v>
      </c>
      <c r="O111" s="146">
        <f>N111-M111</f>
        <v>-1806</v>
      </c>
      <c r="P111" s="57">
        <f>N111/M111*100</f>
        <v>9.7000000000000011</v>
      </c>
      <c r="Q111" s="15"/>
    </row>
    <row r="112" spans="1:17" s="16" customFormat="1" ht="42.75" outlineLevel="1" x14ac:dyDescent="0.2">
      <c r="A112" s="111">
        <f t="shared" si="32"/>
        <v>109</v>
      </c>
      <c r="B112" s="58" t="s">
        <v>204</v>
      </c>
      <c r="C112" s="59">
        <v>236309</v>
      </c>
      <c r="D112" s="59"/>
      <c r="E112" s="59"/>
      <c r="F112" s="59"/>
      <c r="G112" s="59"/>
      <c r="H112" s="59"/>
      <c r="I112" s="59"/>
      <c r="J112" s="59"/>
      <c r="K112" s="60"/>
      <c r="L112" s="150">
        <f>SUM(L113:L114)</f>
        <v>0</v>
      </c>
      <c r="M112" s="150">
        <f t="shared" ref="M112:O112" si="50">SUM(M113:M114)</f>
        <v>1403</v>
      </c>
      <c r="N112" s="150">
        <f t="shared" si="50"/>
        <v>1403</v>
      </c>
      <c r="O112" s="151">
        <f t="shared" si="50"/>
        <v>0</v>
      </c>
      <c r="P112" s="19">
        <f t="shared" ref="P112" si="51">N112/M112*100</f>
        <v>100</v>
      </c>
      <c r="Q112" s="15"/>
    </row>
    <row r="113" spans="1:17" ht="28.5" outlineLevel="2" x14ac:dyDescent="0.2">
      <c r="A113" s="110">
        <f t="shared" si="32"/>
        <v>110</v>
      </c>
      <c r="B113" s="55" t="s">
        <v>205</v>
      </c>
      <c r="C113" s="56" t="s">
        <v>199</v>
      </c>
      <c r="D113" s="56" t="s">
        <v>137</v>
      </c>
      <c r="E113" s="56" t="s">
        <v>206</v>
      </c>
      <c r="F113" s="56" t="s">
        <v>207</v>
      </c>
      <c r="G113" s="56" t="s">
        <v>52</v>
      </c>
      <c r="H113" s="56"/>
      <c r="I113" s="56" t="s">
        <v>201</v>
      </c>
      <c r="J113" s="56" t="s">
        <v>140</v>
      </c>
      <c r="K113" s="55" t="s">
        <v>208</v>
      </c>
      <c r="L113" s="143">
        <v>0</v>
      </c>
      <c r="M113" s="144">
        <v>842</v>
      </c>
      <c r="N113" s="145">
        <v>842</v>
      </c>
      <c r="O113" s="146">
        <f>N113-M113</f>
        <v>0</v>
      </c>
      <c r="P113" s="57">
        <f>N113/M113*100</f>
        <v>100</v>
      </c>
      <c r="Q113" s="15"/>
    </row>
    <row r="114" spans="1:17" ht="28.5" outlineLevel="2" x14ac:dyDescent="0.2">
      <c r="A114" s="110">
        <f t="shared" si="32"/>
        <v>111</v>
      </c>
      <c r="B114" s="55" t="s">
        <v>209</v>
      </c>
      <c r="C114" s="56" t="s">
        <v>199</v>
      </c>
      <c r="D114" s="56" t="s">
        <v>137</v>
      </c>
      <c r="E114" s="56" t="s">
        <v>206</v>
      </c>
      <c r="F114" s="56" t="s">
        <v>207</v>
      </c>
      <c r="G114" s="56" t="s">
        <v>52</v>
      </c>
      <c r="H114" s="56" t="s">
        <v>210</v>
      </c>
      <c r="I114" s="56" t="s">
        <v>201</v>
      </c>
      <c r="J114" s="56" t="s">
        <v>147</v>
      </c>
      <c r="K114" s="55" t="s">
        <v>211</v>
      </c>
      <c r="L114" s="143">
        <v>0</v>
      </c>
      <c r="M114" s="144">
        <v>561</v>
      </c>
      <c r="N114" s="145">
        <v>561</v>
      </c>
      <c r="O114" s="146">
        <f>N114-M114</f>
        <v>0</v>
      </c>
      <c r="P114" s="57">
        <f>N114/M114*100</f>
        <v>100</v>
      </c>
      <c r="Q114" s="15"/>
    </row>
    <row r="115" spans="1:17" s="16" customFormat="1" ht="42.75" outlineLevel="1" x14ac:dyDescent="0.2">
      <c r="A115" s="111">
        <f t="shared" si="32"/>
        <v>112</v>
      </c>
      <c r="B115" s="58" t="s">
        <v>212</v>
      </c>
      <c r="C115" s="59">
        <v>236309</v>
      </c>
      <c r="D115" s="59"/>
      <c r="E115" s="59"/>
      <c r="F115" s="59"/>
      <c r="G115" s="59"/>
      <c r="H115" s="59"/>
      <c r="I115" s="59"/>
      <c r="J115" s="59"/>
      <c r="K115" s="60"/>
      <c r="L115" s="150">
        <f>SUM(L116:L117)</f>
        <v>29826</v>
      </c>
      <c r="M115" s="150">
        <f t="shared" ref="M115:O115" si="52">SUM(M116:M117)</f>
        <v>17050</v>
      </c>
      <c r="N115" s="150">
        <f t="shared" si="52"/>
        <v>17050</v>
      </c>
      <c r="O115" s="151">
        <f t="shared" si="52"/>
        <v>0</v>
      </c>
      <c r="P115" s="19">
        <f t="shared" ref="P115" si="53">N115/M115*100</f>
        <v>100</v>
      </c>
      <c r="Q115" s="15"/>
    </row>
    <row r="116" spans="1:17" ht="28.5" outlineLevel="2" x14ac:dyDescent="0.2">
      <c r="A116" s="110">
        <f t="shared" si="32"/>
        <v>113</v>
      </c>
      <c r="B116" s="55" t="s">
        <v>213</v>
      </c>
      <c r="C116" s="56" t="s">
        <v>199</v>
      </c>
      <c r="D116" s="56" t="s">
        <v>137</v>
      </c>
      <c r="E116" s="56" t="s">
        <v>214</v>
      </c>
      <c r="F116" s="56" t="s">
        <v>138</v>
      </c>
      <c r="G116" s="56" t="s">
        <v>52</v>
      </c>
      <c r="H116" s="56"/>
      <c r="I116" s="56" t="s">
        <v>201</v>
      </c>
      <c r="J116" s="56" t="s">
        <v>140</v>
      </c>
      <c r="K116" s="55" t="s">
        <v>215</v>
      </c>
      <c r="L116" s="143">
        <v>21550</v>
      </c>
      <c r="M116" s="144">
        <v>10230</v>
      </c>
      <c r="N116" s="145">
        <v>10230</v>
      </c>
      <c r="O116" s="146">
        <f>N116-M116</f>
        <v>0</v>
      </c>
      <c r="P116" s="57">
        <f>N116/M116*100</f>
        <v>100</v>
      </c>
      <c r="Q116" s="15"/>
    </row>
    <row r="117" spans="1:17" ht="28.5" outlineLevel="2" x14ac:dyDescent="0.2">
      <c r="A117" s="110">
        <f t="shared" si="32"/>
        <v>114</v>
      </c>
      <c r="B117" s="55" t="s">
        <v>216</v>
      </c>
      <c r="C117" s="56" t="s">
        <v>199</v>
      </c>
      <c r="D117" s="56" t="s">
        <v>137</v>
      </c>
      <c r="E117" s="56" t="s">
        <v>214</v>
      </c>
      <c r="F117" s="56" t="s">
        <v>138</v>
      </c>
      <c r="G117" s="56" t="s">
        <v>52</v>
      </c>
      <c r="H117" s="56"/>
      <c r="I117" s="56" t="s">
        <v>201</v>
      </c>
      <c r="J117" s="56" t="s">
        <v>147</v>
      </c>
      <c r="K117" s="55" t="s">
        <v>217</v>
      </c>
      <c r="L117" s="143">
        <v>8276</v>
      </c>
      <c r="M117" s="144">
        <v>6820</v>
      </c>
      <c r="N117" s="145">
        <v>6820</v>
      </c>
      <c r="O117" s="146">
        <f>N117-M117</f>
        <v>0</v>
      </c>
      <c r="P117" s="57">
        <f>N117/M117*100</f>
        <v>100</v>
      </c>
      <c r="Q117" s="15"/>
    </row>
    <row r="118" spans="1:17" s="16" customFormat="1" ht="28.5" outlineLevel="1" x14ac:dyDescent="0.2">
      <c r="A118" s="111">
        <f t="shared" si="32"/>
        <v>115</v>
      </c>
      <c r="B118" s="58" t="s">
        <v>218</v>
      </c>
      <c r="C118" s="59">
        <v>236313</v>
      </c>
      <c r="D118" s="59"/>
      <c r="E118" s="59"/>
      <c r="F118" s="59"/>
      <c r="G118" s="59"/>
      <c r="H118" s="59"/>
      <c r="I118" s="59"/>
      <c r="J118" s="59"/>
      <c r="K118" s="60"/>
      <c r="L118" s="150">
        <f>SUM(L119:L122)</f>
        <v>10900</v>
      </c>
      <c r="M118" s="150">
        <f t="shared" ref="M118:O118" si="54">SUM(M119:M122)</f>
        <v>148302</v>
      </c>
      <c r="N118" s="150">
        <f t="shared" si="54"/>
        <v>138278</v>
      </c>
      <c r="O118" s="151">
        <f t="shared" si="54"/>
        <v>-10024</v>
      </c>
      <c r="P118" s="19">
        <f t="shared" ref="P118" si="55">N118/M118*100</f>
        <v>93.240819409043709</v>
      </c>
      <c r="Q118" s="15"/>
    </row>
    <row r="119" spans="1:17" ht="28.5" outlineLevel="2" x14ac:dyDescent="0.2">
      <c r="A119" s="110">
        <f t="shared" si="32"/>
        <v>116</v>
      </c>
      <c r="B119" s="55" t="s">
        <v>219</v>
      </c>
      <c r="C119" s="56" t="s">
        <v>220</v>
      </c>
      <c r="D119" s="56" t="s">
        <v>137</v>
      </c>
      <c r="E119" s="56" t="s">
        <v>25</v>
      </c>
      <c r="F119" s="56" t="s">
        <v>190</v>
      </c>
      <c r="G119" s="56" t="s">
        <v>52</v>
      </c>
      <c r="H119" s="56"/>
      <c r="I119" s="56" t="s">
        <v>25</v>
      </c>
      <c r="J119" s="56" t="s">
        <v>25</v>
      </c>
      <c r="K119" s="55" t="s">
        <v>221</v>
      </c>
      <c r="L119" s="143">
        <v>0</v>
      </c>
      <c r="M119" s="144">
        <v>1071</v>
      </c>
      <c r="N119" s="145">
        <v>1071</v>
      </c>
      <c r="O119" s="146">
        <f>N119-M119</f>
        <v>0</v>
      </c>
      <c r="P119" s="57">
        <f>N119/M119*100</f>
        <v>100</v>
      </c>
      <c r="Q119" s="15"/>
    </row>
    <row r="120" spans="1:17" ht="28.5" outlineLevel="2" x14ac:dyDescent="0.2">
      <c r="A120" s="110">
        <f t="shared" si="32"/>
        <v>117</v>
      </c>
      <c r="B120" s="55" t="s">
        <v>222</v>
      </c>
      <c r="C120" s="56" t="s">
        <v>220</v>
      </c>
      <c r="D120" s="56" t="s">
        <v>137</v>
      </c>
      <c r="E120" s="56" t="s">
        <v>25</v>
      </c>
      <c r="F120" s="56" t="s">
        <v>190</v>
      </c>
      <c r="G120" s="56" t="s">
        <v>52</v>
      </c>
      <c r="H120" s="56"/>
      <c r="I120" s="56" t="s">
        <v>139</v>
      </c>
      <c r="J120" s="56" t="s">
        <v>140</v>
      </c>
      <c r="K120" s="55" t="s">
        <v>221</v>
      </c>
      <c r="L120" s="143">
        <v>10900</v>
      </c>
      <c r="M120" s="144">
        <v>13721</v>
      </c>
      <c r="N120" s="145">
        <v>13721</v>
      </c>
      <c r="O120" s="146">
        <f>N120-M120</f>
        <v>0</v>
      </c>
      <c r="P120" s="57">
        <f>N120/M120*100</f>
        <v>100</v>
      </c>
      <c r="Q120" s="15"/>
    </row>
    <row r="121" spans="1:17" ht="28.5" outlineLevel="2" x14ac:dyDescent="0.2">
      <c r="A121" s="110">
        <f t="shared" si="32"/>
        <v>118</v>
      </c>
      <c r="B121" s="55" t="s">
        <v>223</v>
      </c>
      <c r="C121" s="56" t="s">
        <v>220</v>
      </c>
      <c r="D121" s="56" t="s">
        <v>137</v>
      </c>
      <c r="E121" s="56" t="s">
        <v>25</v>
      </c>
      <c r="F121" s="56" t="s">
        <v>190</v>
      </c>
      <c r="G121" s="56" t="s">
        <v>52</v>
      </c>
      <c r="H121" s="56" t="s">
        <v>143</v>
      </c>
      <c r="I121" s="56" t="s">
        <v>139</v>
      </c>
      <c r="J121" s="56" t="s">
        <v>140</v>
      </c>
      <c r="K121" s="55" t="s">
        <v>224</v>
      </c>
      <c r="L121" s="143">
        <v>0</v>
      </c>
      <c r="M121" s="144">
        <v>6860</v>
      </c>
      <c r="N121" s="145">
        <v>6860</v>
      </c>
      <c r="O121" s="146">
        <f>N121-M121</f>
        <v>0</v>
      </c>
      <c r="P121" s="57">
        <f>N121/M121*100</f>
        <v>100</v>
      </c>
      <c r="Q121" s="15"/>
    </row>
    <row r="122" spans="1:17" ht="28.5" outlineLevel="2" x14ac:dyDescent="0.2">
      <c r="A122" s="110">
        <f t="shared" si="32"/>
        <v>119</v>
      </c>
      <c r="B122" s="55" t="s">
        <v>225</v>
      </c>
      <c r="C122" s="56" t="s">
        <v>220</v>
      </c>
      <c r="D122" s="56" t="s">
        <v>137</v>
      </c>
      <c r="E122" s="56" t="s">
        <v>25</v>
      </c>
      <c r="F122" s="56" t="s">
        <v>190</v>
      </c>
      <c r="G122" s="56" t="s">
        <v>52</v>
      </c>
      <c r="H122" s="56" t="s">
        <v>146</v>
      </c>
      <c r="I122" s="56" t="s">
        <v>139</v>
      </c>
      <c r="J122" s="56" t="s">
        <v>147</v>
      </c>
      <c r="K122" s="55" t="s">
        <v>226</v>
      </c>
      <c r="L122" s="143">
        <v>0</v>
      </c>
      <c r="M122" s="144">
        <v>126650</v>
      </c>
      <c r="N122" s="145">
        <v>116626</v>
      </c>
      <c r="O122" s="146">
        <f>N122-M122</f>
        <v>-10024</v>
      </c>
      <c r="P122" s="57">
        <f>N122/M122*100</f>
        <v>92.085274378207657</v>
      </c>
      <c r="Q122" s="15"/>
    </row>
    <row r="123" spans="1:17" s="16" customFormat="1" ht="28.5" outlineLevel="1" x14ac:dyDescent="0.2">
      <c r="A123" s="111">
        <f t="shared" si="32"/>
        <v>120</v>
      </c>
      <c r="B123" s="58" t="s">
        <v>227</v>
      </c>
      <c r="C123" s="59">
        <v>236316</v>
      </c>
      <c r="D123" s="59"/>
      <c r="E123" s="59"/>
      <c r="F123" s="59"/>
      <c r="G123" s="59"/>
      <c r="H123" s="79"/>
      <c r="I123" s="59"/>
      <c r="J123" s="59"/>
      <c r="K123" s="60"/>
      <c r="L123" s="150">
        <f>L124</f>
        <v>0</v>
      </c>
      <c r="M123" s="150">
        <f t="shared" ref="M123:O123" si="56">M124</f>
        <v>42</v>
      </c>
      <c r="N123" s="150">
        <f t="shared" si="56"/>
        <v>0</v>
      </c>
      <c r="O123" s="151">
        <f t="shared" si="56"/>
        <v>-42</v>
      </c>
      <c r="P123" s="19">
        <f t="shared" ref="P123" si="57">N123/M123*100</f>
        <v>0</v>
      </c>
      <c r="Q123" s="15"/>
    </row>
    <row r="124" spans="1:17" ht="28.5" outlineLevel="2" x14ac:dyDescent="0.2">
      <c r="A124" s="110">
        <f t="shared" si="32"/>
        <v>121</v>
      </c>
      <c r="B124" s="55" t="s">
        <v>228</v>
      </c>
      <c r="C124" s="56" t="s">
        <v>229</v>
      </c>
      <c r="D124" s="56" t="s">
        <v>137</v>
      </c>
      <c r="E124" s="56" t="s">
        <v>38</v>
      </c>
      <c r="F124" s="56" t="s">
        <v>138</v>
      </c>
      <c r="G124" s="56" t="s">
        <v>52</v>
      </c>
      <c r="H124" s="56"/>
      <c r="I124" s="56" t="s">
        <v>25</v>
      </c>
      <c r="J124" s="56" t="s">
        <v>25</v>
      </c>
      <c r="K124" s="55" t="s">
        <v>230</v>
      </c>
      <c r="L124" s="143">
        <v>0</v>
      </c>
      <c r="M124" s="144">
        <v>42</v>
      </c>
      <c r="N124" s="145">
        <v>0</v>
      </c>
      <c r="O124" s="146">
        <f>N124-M124</f>
        <v>-42</v>
      </c>
      <c r="P124" s="57">
        <f>N124/M124*100</f>
        <v>0</v>
      </c>
      <c r="Q124" s="15"/>
    </row>
    <row r="125" spans="1:17" s="16" customFormat="1" ht="42.75" outlineLevel="1" x14ac:dyDescent="0.2">
      <c r="A125" s="111">
        <f t="shared" si="32"/>
        <v>122</v>
      </c>
      <c r="B125" s="58" t="s">
        <v>231</v>
      </c>
      <c r="C125" s="59">
        <v>236316</v>
      </c>
      <c r="D125" s="59"/>
      <c r="E125" s="59"/>
      <c r="F125" s="59"/>
      <c r="G125" s="59"/>
      <c r="H125" s="79"/>
      <c r="I125" s="59"/>
      <c r="J125" s="59"/>
      <c r="K125" s="60"/>
      <c r="L125" s="150">
        <f>SUM(L126:L127)</f>
        <v>23047</v>
      </c>
      <c r="M125" s="150">
        <f t="shared" ref="M125:O125" si="58">SUM(M126:M127)</f>
        <v>19698</v>
      </c>
      <c r="N125" s="150">
        <f t="shared" si="58"/>
        <v>19692</v>
      </c>
      <c r="O125" s="151">
        <f t="shared" si="58"/>
        <v>-6</v>
      </c>
      <c r="P125" s="19">
        <f t="shared" ref="P125" si="59">N125/M125*100</f>
        <v>99.969540054827903</v>
      </c>
      <c r="Q125" s="15"/>
    </row>
    <row r="126" spans="1:17" ht="28.5" outlineLevel="2" x14ac:dyDescent="0.2">
      <c r="A126" s="110">
        <f t="shared" si="32"/>
        <v>123</v>
      </c>
      <c r="B126" s="55" t="s">
        <v>232</v>
      </c>
      <c r="C126" s="56" t="s">
        <v>229</v>
      </c>
      <c r="D126" s="56" t="s">
        <v>137</v>
      </c>
      <c r="E126" s="56" t="s">
        <v>233</v>
      </c>
      <c r="F126" s="56" t="s">
        <v>138</v>
      </c>
      <c r="G126" s="56" t="s">
        <v>52</v>
      </c>
      <c r="H126" s="56"/>
      <c r="I126" s="56" t="s">
        <v>201</v>
      </c>
      <c r="J126" s="56" t="s">
        <v>140</v>
      </c>
      <c r="K126" s="55" t="s">
        <v>234</v>
      </c>
      <c r="L126" s="143">
        <v>17444</v>
      </c>
      <c r="M126" s="144">
        <v>11815</v>
      </c>
      <c r="N126" s="145">
        <v>11815</v>
      </c>
      <c r="O126" s="146">
        <f>N126-M126</f>
        <v>0</v>
      </c>
      <c r="P126" s="57">
        <f>N126/M126*100</f>
        <v>100</v>
      </c>
      <c r="Q126" s="15"/>
    </row>
    <row r="127" spans="1:17" ht="28.5" outlineLevel="2" x14ac:dyDescent="0.2">
      <c r="A127" s="110">
        <f t="shared" si="32"/>
        <v>124</v>
      </c>
      <c r="B127" s="55" t="s">
        <v>235</v>
      </c>
      <c r="C127" s="56" t="s">
        <v>229</v>
      </c>
      <c r="D127" s="56" t="s">
        <v>137</v>
      </c>
      <c r="E127" s="56" t="s">
        <v>233</v>
      </c>
      <c r="F127" s="56" t="s">
        <v>138</v>
      </c>
      <c r="G127" s="56" t="s">
        <v>52</v>
      </c>
      <c r="H127" s="56"/>
      <c r="I127" s="56" t="s">
        <v>201</v>
      </c>
      <c r="J127" s="56" t="s">
        <v>147</v>
      </c>
      <c r="K127" s="55" t="s">
        <v>236</v>
      </c>
      <c r="L127" s="143">
        <v>5603</v>
      </c>
      <c r="M127" s="144">
        <v>7883</v>
      </c>
      <c r="N127" s="145">
        <v>7877</v>
      </c>
      <c r="O127" s="146">
        <f>N127-M127</f>
        <v>-6</v>
      </c>
      <c r="P127" s="57">
        <f>N127/M127*100</f>
        <v>99.923886845109735</v>
      </c>
      <c r="Q127" s="15"/>
    </row>
    <row r="128" spans="1:17" s="16" customFormat="1" ht="14.25" customHeight="1" outlineLevel="1" x14ac:dyDescent="0.2">
      <c r="A128" s="111">
        <f t="shared" si="32"/>
        <v>125</v>
      </c>
      <c r="B128" s="58" t="s">
        <v>237</v>
      </c>
      <c r="C128" s="59">
        <v>236316</v>
      </c>
      <c r="D128" s="59"/>
      <c r="E128" s="59"/>
      <c r="F128" s="59"/>
      <c r="G128" s="59"/>
      <c r="H128" s="79"/>
      <c r="I128" s="59"/>
      <c r="J128" s="59"/>
      <c r="K128" s="60"/>
      <c r="L128" s="150">
        <f>L129+L130</f>
        <v>0</v>
      </c>
      <c r="M128" s="150">
        <f t="shared" ref="M128:O128" si="60">M129+M130</f>
        <v>17140</v>
      </c>
      <c r="N128" s="150">
        <f t="shared" si="60"/>
        <v>17140</v>
      </c>
      <c r="O128" s="151">
        <f t="shared" si="60"/>
        <v>0</v>
      </c>
      <c r="P128" s="19">
        <f t="shared" ref="P128" si="61">N128/M128*100</f>
        <v>100</v>
      </c>
      <c r="Q128" s="15"/>
    </row>
    <row r="129" spans="1:17" ht="28.5" outlineLevel="2" x14ac:dyDescent="0.2">
      <c r="A129" s="110">
        <f t="shared" si="32"/>
        <v>126</v>
      </c>
      <c r="B129" s="55" t="s">
        <v>238</v>
      </c>
      <c r="C129" s="56" t="s">
        <v>229</v>
      </c>
      <c r="D129" s="56" t="s">
        <v>137</v>
      </c>
      <c r="E129" s="56" t="s">
        <v>239</v>
      </c>
      <c r="F129" s="56" t="s">
        <v>207</v>
      </c>
      <c r="G129" s="56" t="s">
        <v>52</v>
      </c>
      <c r="H129" s="56"/>
      <c r="I129" s="56" t="s">
        <v>201</v>
      </c>
      <c r="J129" s="56" t="s">
        <v>140</v>
      </c>
      <c r="K129" s="55" t="s">
        <v>240</v>
      </c>
      <c r="L129" s="143">
        <v>0</v>
      </c>
      <c r="M129" s="144">
        <v>10284</v>
      </c>
      <c r="N129" s="145">
        <v>10284</v>
      </c>
      <c r="O129" s="146">
        <f>N129-M129</f>
        <v>0</v>
      </c>
      <c r="P129" s="57">
        <f>N129/M129*100</f>
        <v>100</v>
      </c>
      <c r="Q129" s="15"/>
    </row>
    <row r="130" spans="1:17" ht="28.5" outlineLevel="2" x14ac:dyDescent="0.2">
      <c r="A130" s="110">
        <f t="shared" si="32"/>
        <v>127</v>
      </c>
      <c r="B130" s="55" t="s">
        <v>241</v>
      </c>
      <c r="C130" s="56" t="s">
        <v>229</v>
      </c>
      <c r="D130" s="56" t="s">
        <v>137</v>
      </c>
      <c r="E130" s="56" t="s">
        <v>239</v>
      </c>
      <c r="F130" s="56" t="s">
        <v>207</v>
      </c>
      <c r="G130" s="56" t="s">
        <v>52</v>
      </c>
      <c r="H130" s="56" t="s">
        <v>210</v>
      </c>
      <c r="I130" s="56" t="s">
        <v>201</v>
      </c>
      <c r="J130" s="56" t="s">
        <v>147</v>
      </c>
      <c r="K130" s="55" t="s">
        <v>242</v>
      </c>
      <c r="L130" s="143">
        <v>0</v>
      </c>
      <c r="M130" s="144">
        <v>6856</v>
      </c>
      <c r="N130" s="145">
        <v>6856</v>
      </c>
      <c r="O130" s="146">
        <f>N130-M130</f>
        <v>0</v>
      </c>
      <c r="P130" s="57">
        <f>N130/M130*100</f>
        <v>100</v>
      </c>
      <c r="Q130" s="15"/>
    </row>
    <row r="131" spans="1:17" s="16" customFormat="1" ht="14.25" customHeight="1" outlineLevel="1" x14ac:dyDescent="0.2">
      <c r="A131" s="111">
        <f t="shared" si="32"/>
        <v>128</v>
      </c>
      <c r="B131" s="58" t="s">
        <v>243</v>
      </c>
      <c r="C131" s="59">
        <v>236316</v>
      </c>
      <c r="D131" s="59"/>
      <c r="E131" s="59"/>
      <c r="F131" s="59"/>
      <c r="G131" s="59"/>
      <c r="H131" s="79"/>
      <c r="I131" s="59"/>
      <c r="J131" s="59"/>
      <c r="K131" s="60"/>
      <c r="L131" s="150">
        <f>L132+L133</f>
        <v>0</v>
      </c>
      <c r="M131" s="150">
        <f t="shared" ref="M131:O131" si="62">M132+M133</f>
        <v>690</v>
      </c>
      <c r="N131" s="150">
        <f t="shared" si="62"/>
        <v>690</v>
      </c>
      <c r="O131" s="151">
        <f t="shared" si="62"/>
        <v>0</v>
      </c>
      <c r="P131" s="19">
        <f t="shared" ref="P131" si="63">N131/M131*100</f>
        <v>100</v>
      </c>
      <c r="Q131" s="15"/>
    </row>
    <row r="132" spans="1:17" ht="28.5" outlineLevel="2" x14ac:dyDescent="0.2">
      <c r="A132" s="110">
        <f t="shared" si="32"/>
        <v>129</v>
      </c>
      <c r="B132" s="55" t="s">
        <v>244</v>
      </c>
      <c r="C132" s="56" t="s">
        <v>229</v>
      </c>
      <c r="D132" s="56" t="s">
        <v>137</v>
      </c>
      <c r="E132" s="56" t="s">
        <v>206</v>
      </c>
      <c r="F132" s="56" t="s">
        <v>207</v>
      </c>
      <c r="G132" s="56" t="s">
        <v>52</v>
      </c>
      <c r="H132" s="56"/>
      <c r="I132" s="56" t="s">
        <v>201</v>
      </c>
      <c r="J132" s="56" t="s">
        <v>140</v>
      </c>
      <c r="K132" s="55" t="s">
        <v>245</v>
      </c>
      <c r="L132" s="143">
        <v>0</v>
      </c>
      <c r="M132" s="144">
        <v>414</v>
      </c>
      <c r="N132" s="145">
        <v>414</v>
      </c>
      <c r="O132" s="146">
        <f>N132-M132</f>
        <v>0</v>
      </c>
      <c r="P132" s="57">
        <f>N132/M132*100</f>
        <v>100</v>
      </c>
      <c r="Q132" s="15"/>
    </row>
    <row r="133" spans="1:17" ht="28.5" outlineLevel="2" x14ac:dyDescent="0.2">
      <c r="A133" s="110">
        <f t="shared" si="32"/>
        <v>130</v>
      </c>
      <c r="B133" s="55" t="s">
        <v>246</v>
      </c>
      <c r="C133" s="56" t="s">
        <v>229</v>
      </c>
      <c r="D133" s="56" t="s">
        <v>137</v>
      </c>
      <c r="E133" s="56" t="s">
        <v>206</v>
      </c>
      <c r="F133" s="56" t="s">
        <v>207</v>
      </c>
      <c r="G133" s="56" t="s">
        <v>52</v>
      </c>
      <c r="H133" s="56" t="s">
        <v>210</v>
      </c>
      <c r="I133" s="56" t="s">
        <v>201</v>
      </c>
      <c r="J133" s="56" t="s">
        <v>147</v>
      </c>
      <c r="K133" s="55" t="s">
        <v>247</v>
      </c>
      <c r="L133" s="143">
        <v>0</v>
      </c>
      <c r="M133" s="144">
        <v>276</v>
      </c>
      <c r="N133" s="145">
        <v>276</v>
      </c>
      <c r="O133" s="146">
        <f>N133-M133</f>
        <v>0</v>
      </c>
      <c r="P133" s="57">
        <f>N133/M133*100</f>
        <v>100</v>
      </c>
      <c r="Q133" s="15"/>
    </row>
    <row r="134" spans="1:17" s="16" customFormat="1" ht="14.25" customHeight="1" outlineLevel="1" x14ac:dyDescent="0.2">
      <c r="A134" s="111">
        <f t="shared" ref="A134:A197" si="64">1+A133</f>
        <v>131</v>
      </c>
      <c r="B134" s="58" t="s">
        <v>248</v>
      </c>
      <c r="C134" s="59">
        <v>236317</v>
      </c>
      <c r="D134" s="59"/>
      <c r="E134" s="59"/>
      <c r="F134" s="59"/>
      <c r="G134" s="59"/>
      <c r="H134" s="79"/>
      <c r="I134" s="59"/>
      <c r="J134" s="59"/>
      <c r="K134" s="60"/>
      <c r="L134" s="150">
        <f>SUM(L135:L138)</f>
        <v>25000</v>
      </c>
      <c r="M134" s="150">
        <f t="shared" ref="M134:O134" si="65">SUM(M135:M138)</f>
        <v>162451</v>
      </c>
      <c r="N134" s="150">
        <f t="shared" si="65"/>
        <v>162451</v>
      </c>
      <c r="O134" s="151">
        <f t="shared" si="65"/>
        <v>0</v>
      </c>
      <c r="P134" s="19">
        <f t="shared" ref="P134" si="66">N134/M134*100</f>
        <v>100</v>
      </c>
      <c r="Q134" s="15"/>
    </row>
    <row r="135" spans="1:17" ht="28.5" outlineLevel="2" x14ac:dyDescent="0.2">
      <c r="A135" s="110">
        <f t="shared" si="64"/>
        <v>132</v>
      </c>
      <c r="B135" s="55" t="s">
        <v>249</v>
      </c>
      <c r="C135" s="56" t="s">
        <v>250</v>
      </c>
      <c r="D135" s="56" t="s">
        <v>137</v>
      </c>
      <c r="E135" s="56" t="s">
        <v>25</v>
      </c>
      <c r="F135" s="56" t="s">
        <v>190</v>
      </c>
      <c r="G135" s="56" t="s">
        <v>52</v>
      </c>
      <c r="H135" s="56"/>
      <c r="I135" s="56" t="s">
        <v>25</v>
      </c>
      <c r="J135" s="56" t="s">
        <v>25</v>
      </c>
      <c r="K135" s="55" t="s">
        <v>251</v>
      </c>
      <c r="L135" s="143">
        <v>0</v>
      </c>
      <c r="M135" s="144">
        <v>19079</v>
      </c>
      <c r="N135" s="145">
        <v>19079</v>
      </c>
      <c r="O135" s="146">
        <f>N135-M135</f>
        <v>0</v>
      </c>
      <c r="P135" s="57">
        <f>N135/M135*100</f>
        <v>100</v>
      </c>
      <c r="Q135" s="15"/>
    </row>
    <row r="136" spans="1:17" ht="28.5" outlineLevel="2" x14ac:dyDescent="0.2">
      <c r="A136" s="110">
        <f t="shared" si="64"/>
        <v>133</v>
      </c>
      <c r="B136" s="55" t="s">
        <v>252</v>
      </c>
      <c r="C136" s="56" t="s">
        <v>250</v>
      </c>
      <c r="D136" s="56" t="s">
        <v>137</v>
      </c>
      <c r="E136" s="56" t="s">
        <v>25</v>
      </c>
      <c r="F136" s="56" t="s">
        <v>190</v>
      </c>
      <c r="G136" s="56" t="s">
        <v>52</v>
      </c>
      <c r="H136" s="56"/>
      <c r="I136" s="56" t="s">
        <v>139</v>
      </c>
      <c r="J136" s="56" t="s">
        <v>140</v>
      </c>
      <c r="K136" s="55" t="s">
        <v>251</v>
      </c>
      <c r="L136" s="143">
        <v>25000</v>
      </c>
      <c r="M136" s="144">
        <v>14337</v>
      </c>
      <c r="N136" s="145">
        <v>14337</v>
      </c>
      <c r="O136" s="146">
        <f>N136-M136</f>
        <v>0</v>
      </c>
      <c r="P136" s="57">
        <f>N136/M136*100</f>
        <v>100</v>
      </c>
      <c r="Q136" s="15"/>
    </row>
    <row r="137" spans="1:17" ht="28.5" outlineLevel="2" x14ac:dyDescent="0.2">
      <c r="A137" s="110">
        <f t="shared" si="64"/>
        <v>134</v>
      </c>
      <c r="B137" s="55" t="s">
        <v>253</v>
      </c>
      <c r="C137" s="56" t="s">
        <v>250</v>
      </c>
      <c r="D137" s="56" t="s">
        <v>137</v>
      </c>
      <c r="E137" s="56" t="s">
        <v>25</v>
      </c>
      <c r="F137" s="56" t="s">
        <v>190</v>
      </c>
      <c r="G137" s="56" t="s">
        <v>52</v>
      </c>
      <c r="H137" s="56" t="s">
        <v>143</v>
      </c>
      <c r="I137" s="56" t="s">
        <v>139</v>
      </c>
      <c r="J137" s="56" t="s">
        <v>140</v>
      </c>
      <c r="K137" s="55" t="s">
        <v>254</v>
      </c>
      <c r="L137" s="143">
        <v>0</v>
      </c>
      <c r="M137" s="144">
        <v>7169</v>
      </c>
      <c r="N137" s="145">
        <v>7169</v>
      </c>
      <c r="O137" s="146">
        <f>N137-M137</f>
        <v>0</v>
      </c>
      <c r="P137" s="57">
        <f>N137/M137*100</f>
        <v>100</v>
      </c>
      <c r="Q137" s="15"/>
    </row>
    <row r="138" spans="1:17" ht="28.5" outlineLevel="2" x14ac:dyDescent="0.2">
      <c r="A138" s="110">
        <f t="shared" si="64"/>
        <v>135</v>
      </c>
      <c r="B138" s="55" t="s">
        <v>255</v>
      </c>
      <c r="C138" s="56" t="s">
        <v>250</v>
      </c>
      <c r="D138" s="56" t="s">
        <v>137</v>
      </c>
      <c r="E138" s="56" t="s">
        <v>25</v>
      </c>
      <c r="F138" s="56" t="s">
        <v>190</v>
      </c>
      <c r="G138" s="56" t="s">
        <v>52</v>
      </c>
      <c r="H138" s="56" t="s">
        <v>146</v>
      </c>
      <c r="I138" s="56" t="s">
        <v>139</v>
      </c>
      <c r="J138" s="56" t="s">
        <v>147</v>
      </c>
      <c r="K138" s="55" t="s">
        <v>256</v>
      </c>
      <c r="L138" s="143">
        <v>0</v>
      </c>
      <c r="M138" s="144">
        <v>121866</v>
      </c>
      <c r="N138" s="145">
        <v>121866</v>
      </c>
      <c r="O138" s="146">
        <f>N138-M138</f>
        <v>0</v>
      </c>
      <c r="P138" s="57">
        <f>N138/M138*100</f>
        <v>100</v>
      </c>
      <c r="Q138" s="15"/>
    </row>
    <row r="139" spans="1:17" s="16" customFormat="1" ht="14.25" customHeight="1" outlineLevel="1" x14ac:dyDescent="0.2">
      <c r="A139" s="111">
        <f t="shared" si="64"/>
        <v>136</v>
      </c>
      <c r="B139" s="58" t="s">
        <v>257</v>
      </c>
      <c r="C139" s="59">
        <v>236318</v>
      </c>
      <c r="D139" s="59"/>
      <c r="E139" s="59"/>
      <c r="F139" s="59"/>
      <c r="G139" s="59"/>
      <c r="H139" s="79"/>
      <c r="I139" s="59"/>
      <c r="J139" s="59"/>
      <c r="K139" s="60"/>
      <c r="L139" s="150">
        <f>SUM(L140:L143)</f>
        <v>27500</v>
      </c>
      <c r="M139" s="150">
        <f t="shared" ref="M139:O139" si="67">SUM(M140:M143)</f>
        <v>210468</v>
      </c>
      <c r="N139" s="150">
        <f t="shared" si="67"/>
        <v>203020</v>
      </c>
      <c r="O139" s="151">
        <f t="shared" si="67"/>
        <v>-7448</v>
      </c>
      <c r="P139" s="19">
        <f t="shared" ref="P139" si="68">N139/M139*100</f>
        <v>96.461219757872925</v>
      </c>
      <c r="Q139" s="15"/>
    </row>
    <row r="140" spans="1:17" ht="28.5" outlineLevel="2" x14ac:dyDescent="0.2">
      <c r="A140" s="110">
        <f t="shared" si="64"/>
        <v>137</v>
      </c>
      <c r="B140" s="55" t="s">
        <v>258</v>
      </c>
      <c r="C140" s="56" t="s">
        <v>259</v>
      </c>
      <c r="D140" s="56" t="s">
        <v>137</v>
      </c>
      <c r="E140" s="56" t="s">
        <v>25</v>
      </c>
      <c r="F140" s="56" t="s">
        <v>190</v>
      </c>
      <c r="G140" s="56" t="s">
        <v>52</v>
      </c>
      <c r="H140" s="56"/>
      <c r="I140" s="56" t="s">
        <v>25</v>
      </c>
      <c r="J140" s="56" t="s">
        <v>25</v>
      </c>
      <c r="K140" s="55" t="s">
        <v>260</v>
      </c>
      <c r="L140" s="143">
        <v>0</v>
      </c>
      <c r="M140" s="144">
        <v>2146</v>
      </c>
      <c r="N140" s="145">
        <v>2146</v>
      </c>
      <c r="O140" s="146">
        <f>N140-M140</f>
        <v>0</v>
      </c>
      <c r="P140" s="57">
        <f>N140/M140*100</f>
        <v>100</v>
      </c>
      <c r="Q140" s="15"/>
    </row>
    <row r="141" spans="1:17" ht="28.5" outlineLevel="2" x14ac:dyDescent="0.2">
      <c r="A141" s="110">
        <f t="shared" si="64"/>
        <v>138</v>
      </c>
      <c r="B141" s="55" t="s">
        <v>261</v>
      </c>
      <c r="C141" s="56" t="s">
        <v>259</v>
      </c>
      <c r="D141" s="56" t="s">
        <v>137</v>
      </c>
      <c r="E141" s="56" t="s">
        <v>25</v>
      </c>
      <c r="F141" s="56" t="s">
        <v>190</v>
      </c>
      <c r="G141" s="56" t="s">
        <v>52</v>
      </c>
      <c r="H141" s="56"/>
      <c r="I141" s="56" t="s">
        <v>139</v>
      </c>
      <c r="J141" s="56" t="s">
        <v>140</v>
      </c>
      <c r="K141" s="55" t="s">
        <v>260</v>
      </c>
      <c r="L141" s="143">
        <v>27500</v>
      </c>
      <c r="M141" s="144">
        <v>20835</v>
      </c>
      <c r="N141" s="145">
        <v>20090</v>
      </c>
      <c r="O141" s="146">
        <f>N141-M141</f>
        <v>-745</v>
      </c>
      <c r="P141" s="57">
        <f>N141/M141*100</f>
        <v>96.424286057115424</v>
      </c>
      <c r="Q141" s="15"/>
    </row>
    <row r="142" spans="1:17" ht="28.5" outlineLevel="2" x14ac:dyDescent="0.2">
      <c r="A142" s="110">
        <f t="shared" si="64"/>
        <v>139</v>
      </c>
      <c r="B142" s="55" t="s">
        <v>262</v>
      </c>
      <c r="C142" s="56" t="s">
        <v>259</v>
      </c>
      <c r="D142" s="56" t="s">
        <v>137</v>
      </c>
      <c r="E142" s="56" t="s">
        <v>25</v>
      </c>
      <c r="F142" s="56" t="s">
        <v>190</v>
      </c>
      <c r="G142" s="56" t="s">
        <v>52</v>
      </c>
      <c r="H142" s="56" t="s">
        <v>143</v>
      </c>
      <c r="I142" s="56" t="s">
        <v>139</v>
      </c>
      <c r="J142" s="56" t="s">
        <v>140</v>
      </c>
      <c r="K142" s="55" t="s">
        <v>263</v>
      </c>
      <c r="L142" s="143">
        <v>0</v>
      </c>
      <c r="M142" s="144">
        <v>10416</v>
      </c>
      <c r="N142" s="145">
        <v>10043</v>
      </c>
      <c r="O142" s="146">
        <f>N142-M142</f>
        <v>-373</v>
      </c>
      <c r="P142" s="57">
        <f>N142/M142*100</f>
        <v>96.418970814132095</v>
      </c>
      <c r="Q142" s="15"/>
    </row>
    <row r="143" spans="1:17" ht="28.5" outlineLevel="2" x14ac:dyDescent="0.2">
      <c r="A143" s="110">
        <f t="shared" si="64"/>
        <v>140</v>
      </c>
      <c r="B143" s="55" t="s">
        <v>264</v>
      </c>
      <c r="C143" s="56" t="s">
        <v>259</v>
      </c>
      <c r="D143" s="56" t="s">
        <v>137</v>
      </c>
      <c r="E143" s="56" t="s">
        <v>25</v>
      </c>
      <c r="F143" s="56" t="s">
        <v>190</v>
      </c>
      <c r="G143" s="56" t="s">
        <v>52</v>
      </c>
      <c r="H143" s="56" t="s">
        <v>146</v>
      </c>
      <c r="I143" s="56" t="s">
        <v>139</v>
      </c>
      <c r="J143" s="56" t="s">
        <v>147</v>
      </c>
      <c r="K143" s="55" t="s">
        <v>265</v>
      </c>
      <c r="L143" s="143">
        <v>0</v>
      </c>
      <c r="M143" s="144">
        <v>177071</v>
      </c>
      <c r="N143" s="145">
        <v>170741</v>
      </c>
      <c r="O143" s="146">
        <f>N143-M143</f>
        <v>-6330</v>
      </c>
      <c r="P143" s="57">
        <f>N143/M143*100</f>
        <v>96.42516278780829</v>
      </c>
      <c r="Q143" s="15"/>
    </row>
    <row r="144" spans="1:17" s="16" customFormat="1" ht="28.5" outlineLevel="1" x14ac:dyDescent="0.2">
      <c r="A144" s="111">
        <f t="shared" si="64"/>
        <v>141</v>
      </c>
      <c r="B144" s="58" t="s">
        <v>266</v>
      </c>
      <c r="C144" s="59">
        <v>236321</v>
      </c>
      <c r="D144" s="59"/>
      <c r="E144" s="59"/>
      <c r="F144" s="59"/>
      <c r="G144" s="59"/>
      <c r="H144" s="79"/>
      <c r="I144" s="59"/>
      <c r="J144" s="59"/>
      <c r="K144" s="60"/>
      <c r="L144" s="150">
        <f>SUM(L145:L147)</f>
        <v>7165</v>
      </c>
      <c r="M144" s="150">
        <f t="shared" ref="M144:O144" si="69">SUM(M145:M147)</f>
        <v>2793</v>
      </c>
      <c r="N144" s="150">
        <f t="shared" si="69"/>
        <v>2793</v>
      </c>
      <c r="O144" s="151">
        <f t="shared" si="69"/>
        <v>0</v>
      </c>
      <c r="P144" s="19">
        <f t="shared" ref="P144" si="70">N144/M144*100</f>
        <v>100</v>
      </c>
      <c r="Q144" s="15"/>
    </row>
    <row r="145" spans="1:17" ht="28.5" outlineLevel="2" x14ac:dyDescent="0.2">
      <c r="A145" s="110">
        <f t="shared" si="64"/>
        <v>142</v>
      </c>
      <c r="B145" s="55" t="s">
        <v>267</v>
      </c>
      <c r="C145" s="56" t="s">
        <v>268</v>
      </c>
      <c r="D145" s="56" t="s">
        <v>107</v>
      </c>
      <c r="E145" s="56" t="s">
        <v>269</v>
      </c>
      <c r="F145" s="56" t="s">
        <v>270</v>
      </c>
      <c r="G145" s="56" t="s">
        <v>56</v>
      </c>
      <c r="H145" s="56"/>
      <c r="I145" s="56" t="s">
        <v>139</v>
      </c>
      <c r="J145" s="56" t="s">
        <v>140</v>
      </c>
      <c r="K145" s="55" t="s">
        <v>271</v>
      </c>
      <c r="L145" s="143">
        <v>7165</v>
      </c>
      <c r="M145" s="144">
        <v>279</v>
      </c>
      <c r="N145" s="145">
        <v>279</v>
      </c>
      <c r="O145" s="146">
        <f>N145-M145</f>
        <v>0</v>
      </c>
      <c r="P145" s="57">
        <f>N145/M145*100</f>
        <v>100</v>
      </c>
      <c r="Q145" s="15"/>
    </row>
    <row r="146" spans="1:17" ht="28.5" outlineLevel="2" x14ac:dyDescent="0.2">
      <c r="A146" s="110">
        <f t="shared" si="64"/>
        <v>143</v>
      </c>
      <c r="B146" s="55" t="s">
        <v>272</v>
      </c>
      <c r="C146" s="56" t="s">
        <v>268</v>
      </c>
      <c r="D146" s="56" t="s">
        <v>107</v>
      </c>
      <c r="E146" s="56" t="s">
        <v>269</v>
      </c>
      <c r="F146" s="56" t="s">
        <v>270</v>
      </c>
      <c r="G146" s="56" t="s">
        <v>56</v>
      </c>
      <c r="H146" s="56" t="s">
        <v>143</v>
      </c>
      <c r="I146" s="56" t="s">
        <v>139</v>
      </c>
      <c r="J146" s="56" t="s">
        <v>140</v>
      </c>
      <c r="K146" s="55" t="s">
        <v>273</v>
      </c>
      <c r="L146" s="143">
        <v>0</v>
      </c>
      <c r="M146" s="144">
        <v>140</v>
      </c>
      <c r="N146" s="145">
        <v>140</v>
      </c>
      <c r="O146" s="146">
        <f>N146-M146</f>
        <v>0</v>
      </c>
      <c r="P146" s="57">
        <f>N146/M146*100</f>
        <v>100</v>
      </c>
      <c r="Q146" s="15"/>
    </row>
    <row r="147" spans="1:17" ht="28.5" outlineLevel="2" x14ac:dyDescent="0.2">
      <c r="A147" s="110">
        <f t="shared" si="64"/>
        <v>144</v>
      </c>
      <c r="B147" s="55" t="s">
        <v>274</v>
      </c>
      <c r="C147" s="56" t="s">
        <v>268</v>
      </c>
      <c r="D147" s="56" t="s">
        <v>107</v>
      </c>
      <c r="E147" s="56" t="s">
        <v>269</v>
      </c>
      <c r="F147" s="56" t="s">
        <v>270</v>
      </c>
      <c r="G147" s="56" t="s">
        <v>56</v>
      </c>
      <c r="H147" s="56" t="s">
        <v>146</v>
      </c>
      <c r="I147" s="56" t="s">
        <v>139</v>
      </c>
      <c r="J147" s="56" t="s">
        <v>147</v>
      </c>
      <c r="K147" s="55" t="s">
        <v>275</v>
      </c>
      <c r="L147" s="143">
        <v>0</v>
      </c>
      <c r="M147" s="144">
        <v>2374</v>
      </c>
      <c r="N147" s="145">
        <v>2374</v>
      </c>
      <c r="O147" s="146">
        <f>N147-M147</f>
        <v>0</v>
      </c>
      <c r="P147" s="57">
        <f>N147/M147*100</f>
        <v>100</v>
      </c>
      <c r="Q147" s="15"/>
    </row>
    <row r="148" spans="1:17" s="16" customFormat="1" ht="14.25" customHeight="1" outlineLevel="1" x14ac:dyDescent="0.2">
      <c r="A148" s="115">
        <f t="shared" si="64"/>
        <v>145</v>
      </c>
      <c r="B148" s="80" t="s">
        <v>276</v>
      </c>
      <c r="C148" s="59">
        <v>236324</v>
      </c>
      <c r="D148" s="59"/>
      <c r="E148" s="59"/>
      <c r="F148" s="59"/>
      <c r="G148" s="59"/>
      <c r="H148" s="59"/>
      <c r="I148" s="59"/>
      <c r="J148" s="59"/>
      <c r="K148" s="60"/>
      <c r="L148" s="150">
        <f>SUM(L149:L152)</f>
        <v>3300</v>
      </c>
      <c r="M148" s="150">
        <f t="shared" ref="M148:O148" si="71">SUM(M149:M152)</f>
        <v>32264</v>
      </c>
      <c r="N148" s="150">
        <f t="shared" si="71"/>
        <v>32262</v>
      </c>
      <c r="O148" s="151">
        <f t="shared" si="71"/>
        <v>-2</v>
      </c>
      <c r="P148" s="19">
        <f t="shared" ref="P148" si="72">N148/M148*100</f>
        <v>99.993801140590136</v>
      </c>
      <c r="Q148" s="15"/>
    </row>
    <row r="149" spans="1:17" ht="28.5" outlineLevel="2" x14ac:dyDescent="0.2">
      <c r="A149" s="110">
        <f t="shared" si="64"/>
        <v>146</v>
      </c>
      <c r="B149" s="55" t="s">
        <v>277</v>
      </c>
      <c r="C149" s="56" t="s">
        <v>278</v>
      </c>
      <c r="D149" s="56" t="s">
        <v>137</v>
      </c>
      <c r="E149" s="56" t="s">
        <v>25</v>
      </c>
      <c r="F149" s="56" t="s">
        <v>190</v>
      </c>
      <c r="G149" s="56" t="s">
        <v>52</v>
      </c>
      <c r="H149" s="56"/>
      <c r="I149" s="56" t="s">
        <v>25</v>
      </c>
      <c r="J149" s="56" t="s">
        <v>25</v>
      </c>
      <c r="K149" s="55" t="s">
        <v>279</v>
      </c>
      <c r="L149" s="143">
        <v>0</v>
      </c>
      <c r="M149" s="144">
        <v>2300</v>
      </c>
      <c r="N149" s="145">
        <v>2298</v>
      </c>
      <c r="O149" s="146">
        <f>N149-M149</f>
        <v>-2</v>
      </c>
      <c r="P149" s="57">
        <f>N149/M149*100</f>
        <v>99.91304347826086</v>
      </c>
      <c r="Q149" s="15"/>
    </row>
    <row r="150" spans="1:17" ht="28.5" outlineLevel="2" x14ac:dyDescent="0.2">
      <c r="A150" s="110">
        <f t="shared" si="64"/>
        <v>147</v>
      </c>
      <c r="B150" s="55" t="s">
        <v>280</v>
      </c>
      <c r="C150" s="56" t="s">
        <v>278</v>
      </c>
      <c r="D150" s="56" t="s">
        <v>137</v>
      </c>
      <c r="E150" s="56" t="s">
        <v>25</v>
      </c>
      <c r="F150" s="56" t="s">
        <v>190</v>
      </c>
      <c r="G150" s="56" t="s">
        <v>52</v>
      </c>
      <c r="H150" s="56"/>
      <c r="I150" s="56" t="s">
        <v>139</v>
      </c>
      <c r="J150" s="56" t="s">
        <v>140</v>
      </c>
      <c r="K150" s="55" t="s">
        <v>279</v>
      </c>
      <c r="L150" s="143">
        <v>3300</v>
      </c>
      <c r="M150" s="144">
        <v>2996</v>
      </c>
      <c r="N150" s="145">
        <v>2996</v>
      </c>
      <c r="O150" s="146">
        <f>N150-M150</f>
        <v>0</v>
      </c>
      <c r="P150" s="57">
        <f>N150/M150*100</f>
        <v>100</v>
      </c>
      <c r="Q150" s="15"/>
    </row>
    <row r="151" spans="1:17" ht="28.5" outlineLevel="2" x14ac:dyDescent="0.2">
      <c r="A151" s="110">
        <f t="shared" si="64"/>
        <v>148</v>
      </c>
      <c r="B151" s="55" t="s">
        <v>281</v>
      </c>
      <c r="C151" s="56" t="s">
        <v>278</v>
      </c>
      <c r="D151" s="56" t="s">
        <v>137</v>
      </c>
      <c r="E151" s="56" t="s">
        <v>25</v>
      </c>
      <c r="F151" s="56" t="s">
        <v>190</v>
      </c>
      <c r="G151" s="56" t="s">
        <v>52</v>
      </c>
      <c r="H151" s="56" t="s">
        <v>143</v>
      </c>
      <c r="I151" s="56" t="s">
        <v>139</v>
      </c>
      <c r="J151" s="56" t="s">
        <v>140</v>
      </c>
      <c r="K151" s="55" t="s">
        <v>282</v>
      </c>
      <c r="L151" s="143">
        <v>0</v>
      </c>
      <c r="M151" s="144">
        <v>1498</v>
      </c>
      <c r="N151" s="145">
        <v>1498</v>
      </c>
      <c r="O151" s="146">
        <f>N151-M151</f>
        <v>0</v>
      </c>
      <c r="P151" s="57">
        <f>N151/M151*100</f>
        <v>100</v>
      </c>
      <c r="Q151" s="15"/>
    </row>
    <row r="152" spans="1:17" ht="28.5" outlineLevel="2" x14ac:dyDescent="0.2">
      <c r="A152" s="110">
        <f t="shared" si="64"/>
        <v>149</v>
      </c>
      <c r="B152" s="55" t="s">
        <v>283</v>
      </c>
      <c r="C152" s="56" t="s">
        <v>278</v>
      </c>
      <c r="D152" s="56" t="s">
        <v>137</v>
      </c>
      <c r="E152" s="56" t="s">
        <v>25</v>
      </c>
      <c r="F152" s="56" t="s">
        <v>190</v>
      </c>
      <c r="G152" s="56" t="s">
        <v>52</v>
      </c>
      <c r="H152" s="56" t="s">
        <v>146</v>
      </c>
      <c r="I152" s="56" t="s">
        <v>139</v>
      </c>
      <c r="J152" s="56" t="s">
        <v>147</v>
      </c>
      <c r="K152" s="55" t="s">
        <v>284</v>
      </c>
      <c r="L152" s="143">
        <v>0</v>
      </c>
      <c r="M152" s="144">
        <v>25470</v>
      </c>
      <c r="N152" s="145">
        <v>25470</v>
      </c>
      <c r="O152" s="146">
        <f>N152-M152</f>
        <v>0</v>
      </c>
      <c r="P152" s="57">
        <f>N152/M152*100</f>
        <v>100</v>
      </c>
      <c r="Q152" s="15"/>
    </row>
    <row r="153" spans="1:17" s="16" customFormat="1" outlineLevel="1" x14ac:dyDescent="0.2">
      <c r="A153" s="115">
        <f t="shared" si="64"/>
        <v>150</v>
      </c>
      <c r="B153" s="80" t="s">
        <v>285</v>
      </c>
      <c r="C153" s="59">
        <v>236331</v>
      </c>
      <c r="D153" s="59"/>
      <c r="E153" s="59"/>
      <c r="F153" s="59"/>
      <c r="G153" s="59"/>
      <c r="H153" s="59"/>
      <c r="I153" s="59"/>
      <c r="J153" s="59"/>
      <c r="K153" s="60"/>
      <c r="L153" s="150">
        <f>SUM(L154:L157)</f>
        <v>4392</v>
      </c>
      <c r="M153" s="150">
        <f t="shared" ref="M153:O153" si="73">SUM(M154:M157)</f>
        <v>32837</v>
      </c>
      <c r="N153" s="150">
        <f t="shared" si="73"/>
        <v>32586</v>
      </c>
      <c r="O153" s="151">
        <f t="shared" si="73"/>
        <v>-251</v>
      </c>
      <c r="P153" s="19">
        <f t="shared" ref="P153" si="74">N153/M153*100</f>
        <v>99.235618357340798</v>
      </c>
      <c r="Q153" s="15"/>
    </row>
    <row r="154" spans="1:17" ht="28.5" outlineLevel="2" x14ac:dyDescent="0.2">
      <c r="A154" s="110">
        <f t="shared" si="64"/>
        <v>151</v>
      </c>
      <c r="B154" s="55" t="s">
        <v>286</v>
      </c>
      <c r="C154" s="56" t="s">
        <v>287</v>
      </c>
      <c r="D154" s="56" t="s">
        <v>137</v>
      </c>
      <c r="E154" s="56" t="s">
        <v>25</v>
      </c>
      <c r="F154" s="56" t="s">
        <v>288</v>
      </c>
      <c r="G154" s="56" t="s">
        <v>52</v>
      </c>
      <c r="H154" s="56" t="s">
        <v>289</v>
      </c>
      <c r="I154" s="56" t="s">
        <v>25</v>
      </c>
      <c r="J154" s="56" t="s">
        <v>25</v>
      </c>
      <c r="K154" s="55" t="s">
        <v>290</v>
      </c>
      <c r="L154" s="143">
        <v>0</v>
      </c>
      <c r="M154" s="144">
        <v>4419</v>
      </c>
      <c r="N154" s="145">
        <v>4419</v>
      </c>
      <c r="O154" s="146">
        <f>N154-M154</f>
        <v>0</v>
      </c>
      <c r="P154" s="57">
        <f>N154/M154*100</f>
        <v>100</v>
      </c>
      <c r="Q154" s="15"/>
    </row>
    <row r="155" spans="1:17" ht="28.5" outlineLevel="2" x14ac:dyDescent="0.2">
      <c r="A155" s="110">
        <f t="shared" si="64"/>
        <v>152</v>
      </c>
      <c r="B155" s="55" t="s">
        <v>291</v>
      </c>
      <c r="C155" s="56" t="s">
        <v>287</v>
      </c>
      <c r="D155" s="56" t="s">
        <v>137</v>
      </c>
      <c r="E155" s="56" t="s">
        <v>25</v>
      </c>
      <c r="F155" s="56" t="s">
        <v>288</v>
      </c>
      <c r="G155" s="56" t="s">
        <v>52</v>
      </c>
      <c r="H155" s="56" t="s">
        <v>289</v>
      </c>
      <c r="I155" s="56" t="s">
        <v>139</v>
      </c>
      <c r="J155" s="56" t="s">
        <v>140</v>
      </c>
      <c r="K155" s="55" t="s">
        <v>290</v>
      </c>
      <c r="L155" s="143">
        <v>4392</v>
      </c>
      <c r="M155" s="144">
        <v>2960</v>
      </c>
      <c r="N155" s="145">
        <v>2817</v>
      </c>
      <c r="O155" s="146">
        <f>N155-M155</f>
        <v>-143</v>
      </c>
      <c r="P155" s="57">
        <f>N155/M155*100</f>
        <v>95.168918918918919</v>
      </c>
      <c r="Q155" s="15"/>
    </row>
    <row r="156" spans="1:17" ht="28.5" outlineLevel="2" x14ac:dyDescent="0.2">
      <c r="A156" s="110">
        <f t="shared" si="64"/>
        <v>153</v>
      </c>
      <c r="B156" s="55" t="s">
        <v>292</v>
      </c>
      <c r="C156" s="56" t="s">
        <v>287</v>
      </c>
      <c r="D156" s="56" t="s">
        <v>137</v>
      </c>
      <c r="E156" s="56" t="s">
        <v>25</v>
      </c>
      <c r="F156" s="56" t="s">
        <v>288</v>
      </c>
      <c r="G156" s="56" t="s">
        <v>52</v>
      </c>
      <c r="H156" s="56" t="s">
        <v>143</v>
      </c>
      <c r="I156" s="56" t="s">
        <v>139</v>
      </c>
      <c r="J156" s="56" t="s">
        <v>140</v>
      </c>
      <c r="K156" s="55" t="s">
        <v>293</v>
      </c>
      <c r="L156" s="143">
        <v>0</v>
      </c>
      <c r="M156" s="144">
        <v>1506</v>
      </c>
      <c r="N156" s="145">
        <v>1408</v>
      </c>
      <c r="O156" s="146">
        <f>N156-M156</f>
        <v>-98</v>
      </c>
      <c r="P156" s="57">
        <f>N156/M156*100</f>
        <v>93.492695883134118</v>
      </c>
      <c r="Q156" s="15"/>
    </row>
    <row r="157" spans="1:17" ht="28.5" outlineLevel="2" x14ac:dyDescent="0.2">
      <c r="A157" s="110">
        <f t="shared" si="64"/>
        <v>154</v>
      </c>
      <c r="B157" s="55" t="s">
        <v>294</v>
      </c>
      <c r="C157" s="56" t="s">
        <v>287</v>
      </c>
      <c r="D157" s="56" t="s">
        <v>137</v>
      </c>
      <c r="E157" s="56" t="s">
        <v>25</v>
      </c>
      <c r="F157" s="56" t="s">
        <v>288</v>
      </c>
      <c r="G157" s="56" t="s">
        <v>52</v>
      </c>
      <c r="H157" s="56" t="s">
        <v>146</v>
      </c>
      <c r="I157" s="56" t="s">
        <v>139</v>
      </c>
      <c r="J157" s="56" t="s">
        <v>147</v>
      </c>
      <c r="K157" s="55" t="s">
        <v>295</v>
      </c>
      <c r="L157" s="143">
        <v>0</v>
      </c>
      <c r="M157" s="144">
        <v>23952</v>
      </c>
      <c r="N157" s="145">
        <v>23942</v>
      </c>
      <c r="O157" s="146">
        <f>N157-M157</f>
        <v>-10</v>
      </c>
      <c r="P157" s="57">
        <f>N157/M157*100</f>
        <v>99.958249832999329</v>
      </c>
      <c r="Q157" s="15"/>
    </row>
    <row r="158" spans="1:17" s="16" customFormat="1" ht="14.25" customHeight="1" outlineLevel="1" x14ac:dyDescent="0.2">
      <c r="A158" s="115">
        <f t="shared" si="64"/>
        <v>155</v>
      </c>
      <c r="B158" s="80" t="s">
        <v>296</v>
      </c>
      <c r="C158" s="59">
        <v>336331</v>
      </c>
      <c r="D158" s="59"/>
      <c r="E158" s="59"/>
      <c r="F158" s="59"/>
      <c r="G158" s="59"/>
      <c r="H158" s="59"/>
      <c r="I158" s="59"/>
      <c r="J158" s="59"/>
      <c r="K158" s="60"/>
      <c r="L158" s="150">
        <f>SUM(L159:L160)</f>
        <v>0</v>
      </c>
      <c r="M158" s="150">
        <f>SUM(M159:M160)</f>
        <v>2266</v>
      </c>
      <c r="N158" s="150">
        <f>SUM(N159:N160)</f>
        <v>2265</v>
      </c>
      <c r="O158" s="151">
        <f>SUM(O159:O160)</f>
        <v>-1</v>
      </c>
      <c r="P158" s="19">
        <f t="shared" ref="P158" si="75">N158/M158*100</f>
        <v>99.955869373345095</v>
      </c>
      <c r="Q158" s="15"/>
    </row>
    <row r="159" spans="1:17" ht="28.5" outlineLevel="2" x14ac:dyDescent="0.2">
      <c r="A159" s="110">
        <f t="shared" si="64"/>
        <v>156</v>
      </c>
      <c r="B159" s="55" t="s">
        <v>297</v>
      </c>
      <c r="C159" s="56" t="s">
        <v>287</v>
      </c>
      <c r="D159" s="56" t="s">
        <v>137</v>
      </c>
      <c r="E159" s="56" t="s">
        <v>25</v>
      </c>
      <c r="F159" s="56" t="s">
        <v>288</v>
      </c>
      <c r="G159" s="56" t="s">
        <v>52</v>
      </c>
      <c r="H159" s="56"/>
      <c r="I159" s="56" t="s">
        <v>25</v>
      </c>
      <c r="J159" s="56" t="s">
        <v>25</v>
      </c>
      <c r="K159" s="55" t="s">
        <v>298</v>
      </c>
      <c r="L159" s="143">
        <v>0</v>
      </c>
      <c r="M159" s="144">
        <v>2186</v>
      </c>
      <c r="N159" s="145">
        <v>2186</v>
      </c>
      <c r="O159" s="146">
        <f>N159-M159</f>
        <v>0</v>
      </c>
      <c r="P159" s="57">
        <f>N159/M159*100</f>
        <v>100</v>
      </c>
      <c r="Q159" s="15"/>
    </row>
    <row r="160" spans="1:17" ht="28.5" outlineLevel="2" x14ac:dyDescent="0.2">
      <c r="A160" s="110">
        <f t="shared" si="64"/>
        <v>157</v>
      </c>
      <c r="B160" s="55" t="s">
        <v>297</v>
      </c>
      <c r="C160" s="56" t="s">
        <v>287</v>
      </c>
      <c r="D160" s="56" t="s">
        <v>137</v>
      </c>
      <c r="E160" s="56" t="s">
        <v>25</v>
      </c>
      <c r="F160" s="56" t="s">
        <v>288</v>
      </c>
      <c r="G160" s="56" t="s">
        <v>52</v>
      </c>
      <c r="H160" s="56"/>
      <c r="I160" s="56" t="s">
        <v>25</v>
      </c>
      <c r="J160" s="56" t="s">
        <v>25</v>
      </c>
      <c r="K160" s="55" t="s">
        <v>298</v>
      </c>
      <c r="L160" s="143">
        <v>0</v>
      </c>
      <c r="M160" s="144">
        <v>80</v>
      </c>
      <c r="N160" s="145">
        <v>79</v>
      </c>
      <c r="O160" s="146">
        <f>N160-M160</f>
        <v>-1</v>
      </c>
      <c r="P160" s="57">
        <f>N160/M160*100</f>
        <v>98.75</v>
      </c>
      <c r="Q160" s="15"/>
    </row>
    <row r="161" spans="1:17" s="16" customFormat="1" ht="14.25" customHeight="1" outlineLevel="1" x14ac:dyDescent="0.2">
      <c r="A161" s="115">
        <f t="shared" si="64"/>
        <v>158</v>
      </c>
      <c r="B161" s="80" t="s">
        <v>299</v>
      </c>
      <c r="C161" s="59">
        <v>336332</v>
      </c>
      <c r="D161" s="59"/>
      <c r="E161" s="59"/>
      <c r="F161" s="59"/>
      <c r="G161" s="59"/>
      <c r="H161" s="59"/>
      <c r="I161" s="59"/>
      <c r="J161" s="59"/>
      <c r="K161" s="60"/>
      <c r="L161" s="150">
        <f>L162</f>
        <v>0</v>
      </c>
      <c r="M161" s="150">
        <f t="shared" ref="M161:O161" si="76">M162</f>
        <v>487</v>
      </c>
      <c r="N161" s="150">
        <f t="shared" si="76"/>
        <v>487</v>
      </c>
      <c r="O161" s="151">
        <f t="shared" si="76"/>
        <v>0</v>
      </c>
      <c r="P161" s="19">
        <f t="shared" ref="P161" si="77">N161/M161*100</f>
        <v>100</v>
      </c>
      <c r="Q161" s="15"/>
    </row>
    <row r="162" spans="1:17" outlineLevel="2" x14ac:dyDescent="0.2">
      <c r="A162" s="110">
        <f t="shared" si="64"/>
        <v>159</v>
      </c>
      <c r="B162" s="55" t="s">
        <v>300</v>
      </c>
      <c r="C162" s="56" t="s">
        <v>301</v>
      </c>
      <c r="D162" s="56" t="s">
        <v>137</v>
      </c>
      <c r="E162" s="56" t="s">
        <v>25</v>
      </c>
      <c r="F162" s="56" t="s">
        <v>288</v>
      </c>
      <c r="G162" s="56" t="s">
        <v>52</v>
      </c>
      <c r="H162" s="56" t="s">
        <v>302</v>
      </c>
      <c r="I162" s="56" t="s">
        <v>25</v>
      </c>
      <c r="J162" s="56" t="s">
        <v>25</v>
      </c>
      <c r="K162" s="55" t="s">
        <v>303</v>
      </c>
      <c r="L162" s="143">
        <v>0</v>
      </c>
      <c r="M162" s="144">
        <v>487</v>
      </c>
      <c r="N162" s="145">
        <v>487</v>
      </c>
      <c r="O162" s="146">
        <f>N162-M162</f>
        <v>0</v>
      </c>
      <c r="P162" s="57">
        <f>N162/M162*100</f>
        <v>100</v>
      </c>
      <c r="Q162" s="15"/>
    </row>
    <row r="163" spans="1:17" s="16" customFormat="1" ht="14.25" customHeight="1" outlineLevel="1" x14ac:dyDescent="0.2">
      <c r="A163" s="115">
        <f t="shared" si="64"/>
        <v>160</v>
      </c>
      <c r="B163" s="80" t="s">
        <v>304</v>
      </c>
      <c r="C163" s="59">
        <v>236334</v>
      </c>
      <c r="D163" s="59"/>
      <c r="E163" s="59"/>
      <c r="F163" s="59"/>
      <c r="G163" s="59"/>
      <c r="H163" s="59"/>
      <c r="I163" s="59"/>
      <c r="J163" s="59"/>
      <c r="K163" s="60"/>
      <c r="L163" s="150">
        <f>SUM(L164:L167)</f>
        <v>15600</v>
      </c>
      <c r="M163" s="150">
        <f t="shared" ref="M163:O163" si="78">SUM(M164:M167)</f>
        <v>30591</v>
      </c>
      <c r="N163" s="150">
        <f t="shared" si="78"/>
        <v>30079</v>
      </c>
      <c r="O163" s="151">
        <f t="shared" si="78"/>
        <v>-512</v>
      </c>
      <c r="P163" s="19">
        <f t="shared" ref="P163" si="79">N163/M163*100</f>
        <v>98.32630512242163</v>
      </c>
      <c r="Q163" s="15"/>
    </row>
    <row r="164" spans="1:17" ht="28.5" outlineLevel="2" x14ac:dyDescent="0.2">
      <c r="A164" s="110">
        <f t="shared" si="64"/>
        <v>161</v>
      </c>
      <c r="B164" s="55" t="s">
        <v>305</v>
      </c>
      <c r="C164" s="56" t="s">
        <v>306</v>
      </c>
      <c r="D164" s="56" t="s">
        <v>137</v>
      </c>
      <c r="E164" s="56" t="s">
        <v>25</v>
      </c>
      <c r="F164" s="56" t="s">
        <v>288</v>
      </c>
      <c r="G164" s="56" t="s">
        <v>52</v>
      </c>
      <c r="H164" s="56"/>
      <c r="I164" s="56" t="s">
        <v>25</v>
      </c>
      <c r="J164" s="56" t="s">
        <v>25</v>
      </c>
      <c r="K164" s="55" t="s">
        <v>307</v>
      </c>
      <c r="L164" s="143">
        <v>0</v>
      </c>
      <c r="M164" s="144">
        <v>11573</v>
      </c>
      <c r="N164" s="145">
        <v>11401</v>
      </c>
      <c r="O164" s="146">
        <f>N164-M164</f>
        <v>-172</v>
      </c>
      <c r="P164" s="57">
        <f>N164/M164*100</f>
        <v>98.513782078976931</v>
      </c>
      <c r="Q164" s="15"/>
    </row>
    <row r="165" spans="1:17" ht="28.5" outlineLevel="2" x14ac:dyDescent="0.2">
      <c r="A165" s="110">
        <f t="shared" si="64"/>
        <v>162</v>
      </c>
      <c r="B165" s="55" t="s">
        <v>308</v>
      </c>
      <c r="C165" s="56" t="s">
        <v>306</v>
      </c>
      <c r="D165" s="56" t="s">
        <v>137</v>
      </c>
      <c r="E165" s="56" t="s">
        <v>25</v>
      </c>
      <c r="F165" s="56" t="s">
        <v>288</v>
      </c>
      <c r="G165" s="56" t="s">
        <v>52</v>
      </c>
      <c r="H165" s="56"/>
      <c r="I165" s="56" t="s">
        <v>139</v>
      </c>
      <c r="J165" s="56" t="s">
        <v>140</v>
      </c>
      <c r="K165" s="55" t="s">
        <v>307</v>
      </c>
      <c r="L165" s="143">
        <v>15600</v>
      </c>
      <c r="M165" s="144">
        <v>1868</v>
      </c>
      <c r="N165" s="145">
        <v>1868</v>
      </c>
      <c r="O165" s="146">
        <f>N165-M165</f>
        <v>0</v>
      </c>
      <c r="P165" s="57">
        <f>N165/M165*100</f>
        <v>100</v>
      </c>
      <c r="Q165" s="15"/>
    </row>
    <row r="166" spans="1:17" ht="28.5" outlineLevel="2" x14ac:dyDescent="0.2">
      <c r="A166" s="110">
        <f t="shared" si="64"/>
        <v>163</v>
      </c>
      <c r="B166" s="55" t="s">
        <v>309</v>
      </c>
      <c r="C166" s="56" t="s">
        <v>306</v>
      </c>
      <c r="D166" s="56" t="s">
        <v>137</v>
      </c>
      <c r="E166" s="56" t="s">
        <v>25</v>
      </c>
      <c r="F166" s="56" t="s">
        <v>288</v>
      </c>
      <c r="G166" s="56" t="s">
        <v>52</v>
      </c>
      <c r="H166" s="56" t="s">
        <v>143</v>
      </c>
      <c r="I166" s="56" t="s">
        <v>139</v>
      </c>
      <c r="J166" s="56" t="s">
        <v>140</v>
      </c>
      <c r="K166" s="55" t="s">
        <v>310</v>
      </c>
      <c r="L166" s="143">
        <v>0</v>
      </c>
      <c r="M166" s="144">
        <v>950</v>
      </c>
      <c r="N166" s="145">
        <v>934</v>
      </c>
      <c r="O166" s="146">
        <f>N166-M166</f>
        <v>-16</v>
      </c>
      <c r="P166" s="57">
        <f>N166/M166*100</f>
        <v>98.315789473684205</v>
      </c>
      <c r="Q166" s="15"/>
    </row>
    <row r="167" spans="1:17" ht="28.5" outlineLevel="2" x14ac:dyDescent="0.2">
      <c r="A167" s="110">
        <f t="shared" si="64"/>
        <v>164</v>
      </c>
      <c r="B167" s="55" t="s">
        <v>311</v>
      </c>
      <c r="C167" s="56" t="s">
        <v>306</v>
      </c>
      <c r="D167" s="56" t="s">
        <v>137</v>
      </c>
      <c r="E167" s="56" t="s">
        <v>25</v>
      </c>
      <c r="F167" s="56" t="s">
        <v>288</v>
      </c>
      <c r="G167" s="56" t="s">
        <v>52</v>
      </c>
      <c r="H167" s="56" t="s">
        <v>146</v>
      </c>
      <c r="I167" s="56" t="s">
        <v>139</v>
      </c>
      <c r="J167" s="56" t="s">
        <v>147</v>
      </c>
      <c r="K167" s="55" t="s">
        <v>312</v>
      </c>
      <c r="L167" s="143">
        <v>0</v>
      </c>
      <c r="M167" s="144">
        <v>16200</v>
      </c>
      <c r="N167" s="145">
        <v>15876</v>
      </c>
      <c r="O167" s="146">
        <f>N167-M167</f>
        <v>-324</v>
      </c>
      <c r="P167" s="57">
        <f>N167/M167*100</f>
        <v>98</v>
      </c>
      <c r="Q167" s="15"/>
    </row>
    <row r="168" spans="1:17" s="16" customFormat="1" outlineLevel="1" x14ac:dyDescent="0.2">
      <c r="A168" s="111">
        <f t="shared" si="64"/>
        <v>165</v>
      </c>
      <c r="B168" s="58" t="s">
        <v>313</v>
      </c>
      <c r="C168" s="59">
        <v>236336</v>
      </c>
      <c r="D168" s="59"/>
      <c r="E168" s="59"/>
      <c r="F168" s="59"/>
      <c r="G168" s="59"/>
      <c r="H168" s="79"/>
      <c r="I168" s="59"/>
      <c r="J168" s="59"/>
      <c r="K168" s="60"/>
      <c r="L168" s="150">
        <f>SUM(L169:L171)</f>
        <v>0</v>
      </c>
      <c r="M168" s="150">
        <f t="shared" ref="M168:O168" si="80">SUM(M169:M171)</f>
        <v>1273</v>
      </c>
      <c r="N168" s="150">
        <f t="shared" si="80"/>
        <v>1273</v>
      </c>
      <c r="O168" s="151">
        <f t="shared" si="80"/>
        <v>0</v>
      </c>
      <c r="P168" s="19">
        <f t="shared" ref="P168" si="81">N168/M168*100</f>
        <v>100</v>
      </c>
      <c r="Q168" s="15"/>
    </row>
    <row r="169" spans="1:17" outlineLevel="2" x14ac:dyDescent="0.2">
      <c r="A169" s="110">
        <f t="shared" si="64"/>
        <v>166</v>
      </c>
      <c r="B169" s="55" t="s">
        <v>314</v>
      </c>
      <c r="C169" s="56" t="s">
        <v>315</v>
      </c>
      <c r="D169" s="56" t="s">
        <v>316</v>
      </c>
      <c r="E169" s="56" t="s">
        <v>25</v>
      </c>
      <c r="F169" s="56" t="s">
        <v>317</v>
      </c>
      <c r="G169" s="56" t="s">
        <v>56</v>
      </c>
      <c r="H169" s="56"/>
      <c r="I169" s="56" t="s">
        <v>318</v>
      </c>
      <c r="J169" s="56" t="s">
        <v>140</v>
      </c>
      <c r="K169" s="55" t="s">
        <v>319</v>
      </c>
      <c r="L169" s="143">
        <v>0</v>
      </c>
      <c r="M169" s="144">
        <v>127</v>
      </c>
      <c r="N169" s="145">
        <v>127</v>
      </c>
      <c r="O169" s="146">
        <f>N169-M169</f>
        <v>0</v>
      </c>
      <c r="P169" s="57">
        <f>N169/M169*100</f>
        <v>100</v>
      </c>
      <c r="Q169" s="15"/>
    </row>
    <row r="170" spans="1:17" outlineLevel="2" x14ac:dyDescent="0.2">
      <c r="A170" s="110">
        <f t="shared" si="64"/>
        <v>167</v>
      </c>
      <c r="B170" s="55" t="s">
        <v>320</v>
      </c>
      <c r="C170" s="56" t="s">
        <v>315</v>
      </c>
      <c r="D170" s="56" t="s">
        <v>316</v>
      </c>
      <c r="E170" s="56" t="s">
        <v>25</v>
      </c>
      <c r="F170" s="56" t="s">
        <v>317</v>
      </c>
      <c r="G170" s="56" t="s">
        <v>56</v>
      </c>
      <c r="H170" s="56" t="s">
        <v>321</v>
      </c>
      <c r="I170" s="56" t="s">
        <v>318</v>
      </c>
      <c r="J170" s="56" t="s">
        <v>25</v>
      </c>
      <c r="K170" s="55" t="s">
        <v>322</v>
      </c>
      <c r="L170" s="143">
        <v>0</v>
      </c>
      <c r="M170" s="144">
        <v>64</v>
      </c>
      <c r="N170" s="145">
        <v>64</v>
      </c>
      <c r="O170" s="146">
        <f>N170-M170</f>
        <v>0</v>
      </c>
      <c r="P170" s="57">
        <f>N170/M170*100</f>
        <v>100</v>
      </c>
      <c r="Q170" s="15"/>
    </row>
    <row r="171" spans="1:17" outlineLevel="2" x14ac:dyDescent="0.2">
      <c r="A171" s="110">
        <f t="shared" si="64"/>
        <v>168</v>
      </c>
      <c r="B171" s="55" t="s">
        <v>323</v>
      </c>
      <c r="C171" s="56" t="s">
        <v>315</v>
      </c>
      <c r="D171" s="56" t="s">
        <v>316</v>
      </c>
      <c r="E171" s="56" t="s">
        <v>25</v>
      </c>
      <c r="F171" s="56" t="s">
        <v>317</v>
      </c>
      <c r="G171" s="56" t="s">
        <v>56</v>
      </c>
      <c r="H171" s="56"/>
      <c r="I171" s="56" t="s">
        <v>318</v>
      </c>
      <c r="J171" s="56" t="s">
        <v>147</v>
      </c>
      <c r="K171" s="55" t="s">
        <v>324</v>
      </c>
      <c r="L171" s="143">
        <v>0</v>
      </c>
      <c r="M171" s="144">
        <v>1082</v>
      </c>
      <c r="N171" s="145">
        <v>1082</v>
      </c>
      <c r="O171" s="146">
        <f>N171-M171</f>
        <v>0</v>
      </c>
      <c r="P171" s="57">
        <f>N171/M171*100</f>
        <v>100</v>
      </c>
      <c r="Q171" s="15"/>
    </row>
    <row r="172" spans="1:17" s="16" customFormat="1" outlineLevel="1" x14ac:dyDescent="0.2">
      <c r="A172" s="111">
        <f t="shared" si="64"/>
        <v>169</v>
      </c>
      <c r="B172" s="58" t="s">
        <v>325</v>
      </c>
      <c r="C172" s="59">
        <v>236338</v>
      </c>
      <c r="D172" s="59" t="s">
        <v>326</v>
      </c>
      <c r="E172" s="59"/>
      <c r="F172" s="59"/>
      <c r="G172" s="59"/>
      <c r="H172" s="79"/>
      <c r="I172" s="59"/>
      <c r="J172" s="59"/>
      <c r="K172" s="60"/>
      <c r="L172" s="150">
        <f>SUM(L173:L223)</f>
        <v>5000</v>
      </c>
      <c r="M172" s="150">
        <f t="shared" ref="M172:O172" si="82">SUM(M173:M223)</f>
        <v>14579</v>
      </c>
      <c r="N172" s="150">
        <f t="shared" si="82"/>
        <v>14579</v>
      </c>
      <c r="O172" s="151">
        <f t="shared" si="82"/>
        <v>0</v>
      </c>
      <c r="P172" s="19">
        <f t="shared" ref="P172:P224" si="83">N172/M172*100</f>
        <v>100</v>
      </c>
      <c r="Q172" s="15"/>
    </row>
    <row r="173" spans="1:17" ht="28.5" outlineLevel="2" x14ac:dyDescent="0.2">
      <c r="A173" s="110">
        <f t="shared" si="64"/>
        <v>170</v>
      </c>
      <c r="B173" s="55" t="s">
        <v>327</v>
      </c>
      <c r="C173" s="56" t="s">
        <v>328</v>
      </c>
      <c r="D173" s="56" t="s">
        <v>326</v>
      </c>
      <c r="E173" s="56" t="s">
        <v>25</v>
      </c>
      <c r="F173" s="56" t="s">
        <v>96</v>
      </c>
      <c r="G173" s="56" t="s">
        <v>329</v>
      </c>
      <c r="H173" s="56"/>
      <c r="I173" s="56" t="s">
        <v>330</v>
      </c>
      <c r="J173" s="56" t="s">
        <v>140</v>
      </c>
      <c r="K173" s="55" t="s">
        <v>331</v>
      </c>
      <c r="L173" s="143">
        <v>0</v>
      </c>
      <c r="M173" s="144">
        <v>52</v>
      </c>
      <c r="N173" s="145">
        <v>52</v>
      </c>
      <c r="O173" s="146">
        <f t="shared" ref="O173:O223" si="84">N173-M173</f>
        <v>0</v>
      </c>
      <c r="P173" s="57">
        <f t="shared" si="83"/>
        <v>100</v>
      </c>
      <c r="Q173" s="15"/>
    </row>
    <row r="174" spans="1:17" ht="28.5" outlineLevel="2" x14ac:dyDescent="0.2">
      <c r="A174" s="110">
        <f t="shared" si="64"/>
        <v>171</v>
      </c>
      <c r="B174" s="55" t="s">
        <v>332</v>
      </c>
      <c r="C174" s="56" t="s">
        <v>328</v>
      </c>
      <c r="D174" s="56" t="s">
        <v>326</v>
      </c>
      <c r="E174" s="56" t="s">
        <v>25</v>
      </c>
      <c r="F174" s="56" t="s">
        <v>96</v>
      </c>
      <c r="G174" s="56" t="s">
        <v>329</v>
      </c>
      <c r="H174" s="56" t="s">
        <v>333</v>
      </c>
      <c r="I174" s="56" t="s">
        <v>330</v>
      </c>
      <c r="J174" s="56" t="s">
        <v>140</v>
      </c>
      <c r="K174" s="55" t="s">
        <v>334</v>
      </c>
      <c r="L174" s="143">
        <v>0</v>
      </c>
      <c r="M174" s="144">
        <v>105</v>
      </c>
      <c r="N174" s="145">
        <v>105</v>
      </c>
      <c r="O174" s="146">
        <f t="shared" si="84"/>
        <v>0</v>
      </c>
      <c r="P174" s="57">
        <f t="shared" si="83"/>
        <v>100</v>
      </c>
      <c r="Q174" s="15"/>
    </row>
    <row r="175" spans="1:17" ht="28.5" outlineLevel="2" x14ac:dyDescent="0.2">
      <c r="A175" s="110">
        <f t="shared" si="64"/>
        <v>172</v>
      </c>
      <c r="B175" s="55" t="s">
        <v>335</v>
      </c>
      <c r="C175" s="56" t="s">
        <v>328</v>
      </c>
      <c r="D175" s="56" t="s">
        <v>326</v>
      </c>
      <c r="E175" s="56" t="s">
        <v>25</v>
      </c>
      <c r="F175" s="56" t="s">
        <v>96</v>
      </c>
      <c r="G175" s="56" t="s">
        <v>329</v>
      </c>
      <c r="H175" s="56" t="s">
        <v>333</v>
      </c>
      <c r="I175" s="56" t="s">
        <v>330</v>
      </c>
      <c r="J175" s="56" t="s">
        <v>147</v>
      </c>
      <c r="K175" s="55" t="s">
        <v>336</v>
      </c>
      <c r="L175" s="143">
        <v>0</v>
      </c>
      <c r="M175" s="144">
        <v>891</v>
      </c>
      <c r="N175" s="145">
        <v>891</v>
      </c>
      <c r="O175" s="146">
        <f t="shared" si="84"/>
        <v>0</v>
      </c>
      <c r="P175" s="57">
        <f t="shared" si="83"/>
        <v>100</v>
      </c>
      <c r="Q175" s="15"/>
    </row>
    <row r="176" spans="1:17" outlineLevel="2" x14ac:dyDescent="0.2">
      <c r="A176" s="110">
        <f t="shared" si="64"/>
        <v>173</v>
      </c>
      <c r="B176" s="55" t="s">
        <v>337</v>
      </c>
      <c r="C176" s="56" t="s">
        <v>328</v>
      </c>
      <c r="D176" s="56" t="s">
        <v>326</v>
      </c>
      <c r="E176" s="56" t="s">
        <v>25</v>
      </c>
      <c r="F176" s="56" t="s">
        <v>96</v>
      </c>
      <c r="G176" s="56" t="s">
        <v>56</v>
      </c>
      <c r="H176" s="56"/>
      <c r="I176" s="56" t="s">
        <v>330</v>
      </c>
      <c r="J176" s="56" t="s">
        <v>140</v>
      </c>
      <c r="K176" s="55" t="s">
        <v>338</v>
      </c>
      <c r="L176" s="143">
        <v>250</v>
      </c>
      <c r="M176" s="144">
        <v>0</v>
      </c>
      <c r="N176" s="145">
        <v>0</v>
      </c>
      <c r="O176" s="146">
        <f t="shared" si="84"/>
        <v>0</v>
      </c>
      <c r="P176" s="98" t="s">
        <v>1596</v>
      </c>
      <c r="Q176" s="15"/>
    </row>
    <row r="177" spans="1:17" outlineLevel="2" x14ac:dyDescent="0.2">
      <c r="A177" s="110">
        <f t="shared" si="64"/>
        <v>174</v>
      </c>
      <c r="B177" s="55" t="s">
        <v>339</v>
      </c>
      <c r="C177" s="56" t="s">
        <v>328</v>
      </c>
      <c r="D177" s="56" t="s">
        <v>326</v>
      </c>
      <c r="E177" s="56" t="s">
        <v>25</v>
      </c>
      <c r="F177" s="56" t="s">
        <v>96</v>
      </c>
      <c r="G177" s="56" t="s">
        <v>56</v>
      </c>
      <c r="H177" s="56" t="s">
        <v>333</v>
      </c>
      <c r="I177" s="56" t="s">
        <v>330</v>
      </c>
      <c r="J177" s="56" t="s">
        <v>140</v>
      </c>
      <c r="K177" s="55" t="s">
        <v>334</v>
      </c>
      <c r="L177" s="143">
        <v>500</v>
      </c>
      <c r="M177" s="144">
        <v>0</v>
      </c>
      <c r="N177" s="145">
        <v>0</v>
      </c>
      <c r="O177" s="146">
        <f t="shared" si="84"/>
        <v>0</v>
      </c>
      <c r="P177" s="98" t="s">
        <v>1596</v>
      </c>
      <c r="Q177" s="15"/>
    </row>
    <row r="178" spans="1:17" outlineLevel="2" x14ac:dyDescent="0.2">
      <c r="A178" s="110">
        <f t="shared" si="64"/>
        <v>175</v>
      </c>
      <c r="B178" s="55" t="s">
        <v>340</v>
      </c>
      <c r="C178" s="56" t="s">
        <v>328</v>
      </c>
      <c r="D178" s="56" t="s">
        <v>326</v>
      </c>
      <c r="E178" s="56" t="s">
        <v>25</v>
      </c>
      <c r="F178" s="56" t="s">
        <v>96</v>
      </c>
      <c r="G178" s="56" t="s">
        <v>56</v>
      </c>
      <c r="H178" s="56" t="s">
        <v>333</v>
      </c>
      <c r="I178" s="56" t="s">
        <v>330</v>
      </c>
      <c r="J178" s="56" t="s">
        <v>147</v>
      </c>
      <c r="K178" s="55" t="s">
        <v>336</v>
      </c>
      <c r="L178" s="143">
        <v>4250</v>
      </c>
      <c r="M178" s="144">
        <v>0</v>
      </c>
      <c r="N178" s="145">
        <v>0</v>
      </c>
      <c r="O178" s="146">
        <f t="shared" si="84"/>
        <v>0</v>
      </c>
      <c r="P178" s="98" t="s">
        <v>1596</v>
      </c>
      <c r="Q178" s="15"/>
    </row>
    <row r="179" spans="1:17" ht="28.5" outlineLevel="2" x14ac:dyDescent="0.2">
      <c r="A179" s="110">
        <f t="shared" si="64"/>
        <v>176</v>
      </c>
      <c r="B179" s="55" t="s">
        <v>341</v>
      </c>
      <c r="C179" s="56" t="s">
        <v>328</v>
      </c>
      <c r="D179" s="56" t="s">
        <v>326</v>
      </c>
      <c r="E179" s="56" t="s">
        <v>342</v>
      </c>
      <c r="F179" s="56" t="s">
        <v>96</v>
      </c>
      <c r="G179" s="56" t="s">
        <v>35</v>
      </c>
      <c r="H179" s="56" t="s">
        <v>333</v>
      </c>
      <c r="I179" s="56" t="s">
        <v>330</v>
      </c>
      <c r="J179" s="56" t="s">
        <v>140</v>
      </c>
      <c r="K179" s="55" t="s">
        <v>334</v>
      </c>
      <c r="L179" s="143">
        <v>0</v>
      </c>
      <c r="M179" s="144">
        <v>21</v>
      </c>
      <c r="N179" s="145">
        <v>21</v>
      </c>
      <c r="O179" s="146">
        <f t="shared" si="84"/>
        <v>0</v>
      </c>
      <c r="P179" s="57">
        <f t="shared" si="83"/>
        <v>100</v>
      </c>
      <c r="Q179" s="15"/>
    </row>
    <row r="180" spans="1:17" ht="28.5" outlineLevel="2" x14ac:dyDescent="0.2">
      <c r="A180" s="110">
        <f t="shared" si="64"/>
        <v>177</v>
      </c>
      <c r="B180" s="55" t="s">
        <v>343</v>
      </c>
      <c r="C180" s="56" t="s">
        <v>328</v>
      </c>
      <c r="D180" s="56" t="s">
        <v>326</v>
      </c>
      <c r="E180" s="56" t="s">
        <v>342</v>
      </c>
      <c r="F180" s="56" t="s">
        <v>96</v>
      </c>
      <c r="G180" s="56" t="s">
        <v>35</v>
      </c>
      <c r="H180" s="56" t="s">
        <v>333</v>
      </c>
      <c r="I180" s="56" t="s">
        <v>330</v>
      </c>
      <c r="J180" s="56" t="s">
        <v>147</v>
      </c>
      <c r="K180" s="55" t="s">
        <v>336</v>
      </c>
      <c r="L180" s="143">
        <v>0</v>
      </c>
      <c r="M180" s="144">
        <v>180</v>
      </c>
      <c r="N180" s="145">
        <v>180</v>
      </c>
      <c r="O180" s="146">
        <f t="shared" si="84"/>
        <v>0</v>
      </c>
      <c r="P180" s="57">
        <f t="shared" si="83"/>
        <v>100</v>
      </c>
      <c r="Q180" s="15"/>
    </row>
    <row r="181" spans="1:17" ht="28.5" outlineLevel="2" x14ac:dyDescent="0.2">
      <c r="A181" s="110">
        <f t="shared" si="64"/>
        <v>178</v>
      </c>
      <c r="B181" s="55" t="s">
        <v>344</v>
      </c>
      <c r="C181" s="56" t="s">
        <v>328</v>
      </c>
      <c r="D181" s="56" t="s">
        <v>326</v>
      </c>
      <c r="E181" s="56" t="s">
        <v>345</v>
      </c>
      <c r="F181" s="56" t="s">
        <v>96</v>
      </c>
      <c r="G181" s="56" t="s">
        <v>35</v>
      </c>
      <c r="H181" s="56" t="s">
        <v>333</v>
      </c>
      <c r="I181" s="56" t="s">
        <v>330</v>
      </c>
      <c r="J181" s="56" t="s">
        <v>140</v>
      </c>
      <c r="K181" s="55" t="s">
        <v>334</v>
      </c>
      <c r="L181" s="143">
        <v>0</v>
      </c>
      <c r="M181" s="144">
        <v>50</v>
      </c>
      <c r="N181" s="145">
        <v>50</v>
      </c>
      <c r="O181" s="146">
        <f t="shared" si="84"/>
        <v>0</v>
      </c>
      <c r="P181" s="57">
        <f t="shared" si="83"/>
        <v>100</v>
      </c>
      <c r="Q181" s="15"/>
    </row>
    <row r="182" spans="1:17" ht="28.5" outlineLevel="2" x14ac:dyDescent="0.2">
      <c r="A182" s="110">
        <f t="shared" si="64"/>
        <v>179</v>
      </c>
      <c r="B182" s="55" t="s">
        <v>346</v>
      </c>
      <c r="C182" s="56" t="s">
        <v>328</v>
      </c>
      <c r="D182" s="56" t="s">
        <v>326</v>
      </c>
      <c r="E182" s="56" t="s">
        <v>345</v>
      </c>
      <c r="F182" s="56" t="s">
        <v>96</v>
      </c>
      <c r="G182" s="56" t="s">
        <v>35</v>
      </c>
      <c r="H182" s="56" t="s">
        <v>333</v>
      </c>
      <c r="I182" s="56" t="s">
        <v>330</v>
      </c>
      <c r="J182" s="56" t="s">
        <v>147</v>
      </c>
      <c r="K182" s="55" t="s">
        <v>336</v>
      </c>
      <c r="L182" s="143">
        <v>0</v>
      </c>
      <c r="M182" s="144">
        <v>421</v>
      </c>
      <c r="N182" s="145">
        <v>421</v>
      </c>
      <c r="O182" s="146">
        <f t="shared" si="84"/>
        <v>0</v>
      </c>
      <c r="P182" s="57">
        <f t="shared" si="83"/>
        <v>100</v>
      </c>
      <c r="Q182" s="15"/>
    </row>
    <row r="183" spans="1:17" ht="28.5" outlineLevel="2" x14ac:dyDescent="0.2">
      <c r="A183" s="110">
        <f t="shared" si="64"/>
        <v>180</v>
      </c>
      <c r="B183" s="55" t="s">
        <v>347</v>
      </c>
      <c r="C183" s="56" t="s">
        <v>328</v>
      </c>
      <c r="D183" s="56" t="s">
        <v>326</v>
      </c>
      <c r="E183" s="56" t="s">
        <v>348</v>
      </c>
      <c r="F183" s="56" t="s">
        <v>96</v>
      </c>
      <c r="G183" s="56" t="s">
        <v>35</v>
      </c>
      <c r="H183" s="56" t="s">
        <v>333</v>
      </c>
      <c r="I183" s="56" t="s">
        <v>330</v>
      </c>
      <c r="J183" s="56" t="s">
        <v>140</v>
      </c>
      <c r="K183" s="55" t="s">
        <v>334</v>
      </c>
      <c r="L183" s="143">
        <v>0</v>
      </c>
      <c r="M183" s="144">
        <v>16</v>
      </c>
      <c r="N183" s="145">
        <v>16</v>
      </c>
      <c r="O183" s="146">
        <f t="shared" si="84"/>
        <v>0</v>
      </c>
      <c r="P183" s="57">
        <f t="shared" si="83"/>
        <v>100</v>
      </c>
      <c r="Q183" s="15"/>
    </row>
    <row r="184" spans="1:17" ht="28.5" outlineLevel="2" x14ac:dyDescent="0.2">
      <c r="A184" s="110">
        <f t="shared" si="64"/>
        <v>181</v>
      </c>
      <c r="B184" s="55" t="s">
        <v>349</v>
      </c>
      <c r="C184" s="56" t="s">
        <v>328</v>
      </c>
      <c r="D184" s="56" t="s">
        <v>326</v>
      </c>
      <c r="E184" s="56" t="s">
        <v>348</v>
      </c>
      <c r="F184" s="56" t="s">
        <v>96</v>
      </c>
      <c r="G184" s="56" t="s">
        <v>35</v>
      </c>
      <c r="H184" s="56" t="s">
        <v>333</v>
      </c>
      <c r="I184" s="56" t="s">
        <v>330</v>
      </c>
      <c r="J184" s="56" t="s">
        <v>147</v>
      </c>
      <c r="K184" s="55" t="s">
        <v>336</v>
      </c>
      <c r="L184" s="143">
        <v>0</v>
      </c>
      <c r="M184" s="144">
        <v>138</v>
      </c>
      <c r="N184" s="145">
        <v>138</v>
      </c>
      <c r="O184" s="146">
        <f t="shared" si="84"/>
        <v>0</v>
      </c>
      <c r="P184" s="57">
        <f t="shared" si="83"/>
        <v>100</v>
      </c>
      <c r="Q184" s="15"/>
    </row>
    <row r="185" spans="1:17" ht="28.5" outlineLevel="2" x14ac:dyDescent="0.2">
      <c r="A185" s="110">
        <f t="shared" si="64"/>
        <v>182</v>
      </c>
      <c r="B185" s="55" t="s">
        <v>350</v>
      </c>
      <c r="C185" s="56" t="s">
        <v>328</v>
      </c>
      <c r="D185" s="56" t="s">
        <v>326</v>
      </c>
      <c r="E185" s="56" t="s">
        <v>351</v>
      </c>
      <c r="F185" s="56" t="s">
        <v>96</v>
      </c>
      <c r="G185" s="56" t="s">
        <v>35</v>
      </c>
      <c r="H185" s="56" t="s">
        <v>333</v>
      </c>
      <c r="I185" s="56" t="s">
        <v>330</v>
      </c>
      <c r="J185" s="56" t="s">
        <v>140</v>
      </c>
      <c r="K185" s="55" t="s">
        <v>334</v>
      </c>
      <c r="L185" s="143">
        <v>0</v>
      </c>
      <c r="M185" s="144">
        <v>31</v>
      </c>
      <c r="N185" s="145">
        <v>31</v>
      </c>
      <c r="O185" s="146">
        <f t="shared" si="84"/>
        <v>0</v>
      </c>
      <c r="P185" s="57">
        <f t="shared" si="83"/>
        <v>100</v>
      </c>
      <c r="Q185" s="15"/>
    </row>
    <row r="186" spans="1:17" ht="28.5" outlineLevel="2" x14ac:dyDescent="0.2">
      <c r="A186" s="110">
        <f t="shared" si="64"/>
        <v>183</v>
      </c>
      <c r="B186" s="55" t="s">
        <v>352</v>
      </c>
      <c r="C186" s="56" t="s">
        <v>328</v>
      </c>
      <c r="D186" s="56" t="s">
        <v>326</v>
      </c>
      <c r="E186" s="56" t="s">
        <v>351</v>
      </c>
      <c r="F186" s="56" t="s">
        <v>96</v>
      </c>
      <c r="G186" s="56" t="s">
        <v>35</v>
      </c>
      <c r="H186" s="56" t="s">
        <v>333</v>
      </c>
      <c r="I186" s="56" t="s">
        <v>330</v>
      </c>
      <c r="J186" s="56" t="s">
        <v>147</v>
      </c>
      <c r="K186" s="55" t="s">
        <v>336</v>
      </c>
      <c r="L186" s="143">
        <v>0</v>
      </c>
      <c r="M186" s="144">
        <v>267</v>
      </c>
      <c r="N186" s="145">
        <v>267</v>
      </c>
      <c r="O186" s="146">
        <f t="shared" si="84"/>
        <v>0</v>
      </c>
      <c r="P186" s="57">
        <f t="shared" si="83"/>
        <v>100</v>
      </c>
      <c r="Q186" s="15"/>
    </row>
    <row r="187" spans="1:17" ht="28.5" outlineLevel="2" x14ac:dyDescent="0.2">
      <c r="A187" s="110">
        <f t="shared" si="64"/>
        <v>184</v>
      </c>
      <c r="B187" s="55" t="s">
        <v>353</v>
      </c>
      <c r="C187" s="56" t="s">
        <v>328</v>
      </c>
      <c r="D187" s="56" t="s">
        <v>326</v>
      </c>
      <c r="E187" s="56" t="s">
        <v>354</v>
      </c>
      <c r="F187" s="56" t="s">
        <v>96</v>
      </c>
      <c r="G187" s="56" t="s">
        <v>35</v>
      </c>
      <c r="H187" s="56" t="s">
        <v>333</v>
      </c>
      <c r="I187" s="56" t="s">
        <v>330</v>
      </c>
      <c r="J187" s="56" t="s">
        <v>140</v>
      </c>
      <c r="K187" s="55" t="s">
        <v>334</v>
      </c>
      <c r="L187" s="143">
        <v>0</v>
      </c>
      <c r="M187" s="144">
        <v>41</v>
      </c>
      <c r="N187" s="145">
        <v>41</v>
      </c>
      <c r="O187" s="146">
        <f t="shared" si="84"/>
        <v>0</v>
      </c>
      <c r="P187" s="57">
        <f t="shared" si="83"/>
        <v>100</v>
      </c>
      <c r="Q187" s="15"/>
    </row>
    <row r="188" spans="1:17" ht="28.5" outlineLevel="2" x14ac:dyDescent="0.2">
      <c r="A188" s="110">
        <f t="shared" si="64"/>
        <v>185</v>
      </c>
      <c r="B188" s="55" t="s">
        <v>355</v>
      </c>
      <c r="C188" s="56" t="s">
        <v>328</v>
      </c>
      <c r="D188" s="56" t="s">
        <v>326</v>
      </c>
      <c r="E188" s="56" t="s">
        <v>354</v>
      </c>
      <c r="F188" s="56" t="s">
        <v>96</v>
      </c>
      <c r="G188" s="56" t="s">
        <v>35</v>
      </c>
      <c r="H188" s="56" t="s">
        <v>333</v>
      </c>
      <c r="I188" s="56" t="s">
        <v>330</v>
      </c>
      <c r="J188" s="56" t="s">
        <v>147</v>
      </c>
      <c r="K188" s="55" t="s">
        <v>336</v>
      </c>
      <c r="L188" s="143">
        <v>0</v>
      </c>
      <c r="M188" s="144">
        <v>351</v>
      </c>
      <c r="N188" s="145">
        <v>351</v>
      </c>
      <c r="O188" s="146">
        <f t="shared" si="84"/>
        <v>0</v>
      </c>
      <c r="P188" s="57">
        <f t="shared" si="83"/>
        <v>100</v>
      </c>
      <c r="Q188" s="15"/>
    </row>
    <row r="189" spans="1:17" outlineLevel="2" x14ac:dyDescent="0.2">
      <c r="A189" s="110">
        <f t="shared" si="64"/>
        <v>186</v>
      </c>
      <c r="B189" s="55" t="s">
        <v>356</v>
      </c>
      <c r="C189" s="56" t="s">
        <v>328</v>
      </c>
      <c r="D189" s="56" t="s">
        <v>326</v>
      </c>
      <c r="E189" s="56" t="s">
        <v>357</v>
      </c>
      <c r="F189" s="56" t="s">
        <v>96</v>
      </c>
      <c r="G189" s="56" t="s">
        <v>35</v>
      </c>
      <c r="H189" s="56" t="s">
        <v>333</v>
      </c>
      <c r="I189" s="56" t="s">
        <v>330</v>
      </c>
      <c r="J189" s="56" t="s">
        <v>140</v>
      </c>
      <c r="K189" s="55" t="s">
        <v>334</v>
      </c>
      <c r="L189" s="143">
        <v>0</v>
      </c>
      <c r="M189" s="144">
        <v>5</v>
      </c>
      <c r="N189" s="145">
        <v>5</v>
      </c>
      <c r="O189" s="146">
        <f t="shared" si="84"/>
        <v>0</v>
      </c>
      <c r="P189" s="57">
        <f t="shared" si="83"/>
        <v>100</v>
      </c>
      <c r="Q189" s="15"/>
    </row>
    <row r="190" spans="1:17" outlineLevel="2" x14ac:dyDescent="0.2">
      <c r="A190" s="110">
        <f t="shared" si="64"/>
        <v>187</v>
      </c>
      <c r="B190" s="55" t="s">
        <v>358</v>
      </c>
      <c r="C190" s="56" t="s">
        <v>328</v>
      </c>
      <c r="D190" s="56" t="s">
        <v>326</v>
      </c>
      <c r="E190" s="56" t="s">
        <v>357</v>
      </c>
      <c r="F190" s="56" t="s">
        <v>96</v>
      </c>
      <c r="G190" s="56" t="s">
        <v>35</v>
      </c>
      <c r="H190" s="56" t="s">
        <v>333</v>
      </c>
      <c r="I190" s="56" t="s">
        <v>330</v>
      </c>
      <c r="J190" s="56" t="s">
        <v>147</v>
      </c>
      <c r="K190" s="55" t="s">
        <v>336</v>
      </c>
      <c r="L190" s="143">
        <v>0</v>
      </c>
      <c r="M190" s="144">
        <v>45</v>
      </c>
      <c r="N190" s="145">
        <v>45</v>
      </c>
      <c r="O190" s="146">
        <f t="shared" si="84"/>
        <v>0</v>
      </c>
      <c r="P190" s="57">
        <f t="shared" si="83"/>
        <v>100</v>
      </c>
      <c r="Q190" s="15"/>
    </row>
    <row r="191" spans="1:17" ht="28.5" outlineLevel="2" x14ac:dyDescent="0.2">
      <c r="A191" s="110">
        <f t="shared" si="64"/>
        <v>188</v>
      </c>
      <c r="B191" s="55" t="s">
        <v>359</v>
      </c>
      <c r="C191" s="56" t="s">
        <v>328</v>
      </c>
      <c r="D191" s="56" t="s">
        <v>326</v>
      </c>
      <c r="E191" s="56" t="s">
        <v>360</v>
      </c>
      <c r="F191" s="56" t="s">
        <v>96</v>
      </c>
      <c r="G191" s="56" t="s">
        <v>35</v>
      </c>
      <c r="H191" s="56" t="s">
        <v>333</v>
      </c>
      <c r="I191" s="56" t="s">
        <v>330</v>
      </c>
      <c r="J191" s="56" t="s">
        <v>140</v>
      </c>
      <c r="K191" s="55" t="s">
        <v>334</v>
      </c>
      <c r="L191" s="143">
        <v>0</v>
      </c>
      <c r="M191" s="144">
        <v>10</v>
      </c>
      <c r="N191" s="145">
        <v>10</v>
      </c>
      <c r="O191" s="146">
        <f t="shared" si="84"/>
        <v>0</v>
      </c>
      <c r="P191" s="57">
        <f t="shared" si="83"/>
        <v>100</v>
      </c>
      <c r="Q191" s="15"/>
    </row>
    <row r="192" spans="1:17" ht="28.5" outlineLevel="2" x14ac:dyDescent="0.2">
      <c r="A192" s="110">
        <f t="shared" si="64"/>
        <v>189</v>
      </c>
      <c r="B192" s="55" t="s">
        <v>361</v>
      </c>
      <c r="C192" s="56" t="s">
        <v>328</v>
      </c>
      <c r="D192" s="56" t="s">
        <v>326</v>
      </c>
      <c r="E192" s="56" t="s">
        <v>360</v>
      </c>
      <c r="F192" s="56" t="s">
        <v>96</v>
      </c>
      <c r="G192" s="56" t="s">
        <v>35</v>
      </c>
      <c r="H192" s="56" t="s">
        <v>333</v>
      </c>
      <c r="I192" s="56" t="s">
        <v>330</v>
      </c>
      <c r="J192" s="56" t="s">
        <v>147</v>
      </c>
      <c r="K192" s="55" t="s">
        <v>336</v>
      </c>
      <c r="L192" s="143">
        <v>0</v>
      </c>
      <c r="M192" s="144">
        <v>82</v>
      </c>
      <c r="N192" s="145">
        <v>82</v>
      </c>
      <c r="O192" s="146">
        <f t="shared" si="84"/>
        <v>0</v>
      </c>
      <c r="P192" s="57">
        <f t="shared" si="83"/>
        <v>100</v>
      </c>
      <c r="Q192" s="15"/>
    </row>
    <row r="193" spans="1:17" outlineLevel="2" x14ac:dyDescent="0.2">
      <c r="A193" s="110">
        <f t="shared" si="64"/>
        <v>190</v>
      </c>
      <c r="B193" s="55" t="s">
        <v>362</v>
      </c>
      <c r="C193" s="56" t="s">
        <v>328</v>
      </c>
      <c r="D193" s="56" t="s">
        <v>326</v>
      </c>
      <c r="E193" s="56" t="s">
        <v>363</v>
      </c>
      <c r="F193" s="56" t="s">
        <v>96</v>
      </c>
      <c r="G193" s="56" t="s">
        <v>35</v>
      </c>
      <c r="H193" s="56" t="s">
        <v>333</v>
      </c>
      <c r="I193" s="56" t="s">
        <v>330</v>
      </c>
      <c r="J193" s="56" t="s">
        <v>140</v>
      </c>
      <c r="K193" s="55" t="s">
        <v>334</v>
      </c>
      <c r="L193" s="143">
        <v>0</v>
      </c>
      <c r="M193" s="144">
        <v>523</v>
      </c>
      <c r="N193" s="145">
        <v>523</v>
      </c>
      <c r="O193" s="146">
        <f t="shared" si="84"/>
        <v>0</v>
      </c>
      <c r="P193" s="57">
        <f t="shared" si="83"/>
        <v>100</v>
      </c>
      <c r="Q193" s="15"/>
    </row>
    <row r="194" spans="1:17" outlineLevel="2" x14ac:dyDescent="0.2">
      <c r="A194" s="110">
        <f t="shared" si="64"/>
        <v>191</v>
      </c>
      <c r="B194" s="55" t="s">
        <v>364</v>
      </c>
      <c r="C194" s="56" t="s">
        <v>328</v>
      </c>
      <c r="D194" s="56" t="s">
        <v>326</v>
      </c>
      <c r="E194" s="56" t="s">
        <v>363</v>
      </c>
      <c r="F194" s="56" t="s">
        <v>96</v>
      </c>
      <c r="G194" s="56" t="s">
        <v>35</v>
      </c>
      <c r="H194" s="56" t="s">
        <v>333</v>
      </c>
      <c r="I194" s="56" t="s">
        <v>330</v>
      </c>
      <c r="J194" s="56" t="s">
        <v>147</v>
      </c>
      <c r="K194" s="55" t="s">
        <v>336</v>
      </c>
      <c r="L194" s="143">
        <v>0</v>
      </c>
      <c r="M194" s="144">
        <v>4443</v>
      </c>
      <c r="N194" s="145">
        <v>4443</v>
      </c>
      <c r="O194" s="146">
        <f t="shared" si="84"/>
        <v>0</v>
      </c>
      <c r="P194" s="57">
        <f t="shared" si="83"/>
        <v>100</v>
      </c>
      <c r="Q194" s="15"/>
    </row>
    <row r="195" spans="1:17" outlineLevel="2" x14ac:dyDescent="0.2">
      <c r="A195" s="110">
        <f t="shared" si="64"/>
        <v>192</v>
      </c>
      <c r="B195" s="55" t="s">
        <v>365</v>
      </c>
      <c r="C195" s="56" t="s">
        <v>328</v>
      </c>
      <c r="D195" s="56" t="s">
        <v>326</v>
      </c>
      <c r="E195" s="56" t="s">
        <v>366</v>
      </c>
      <c r="F195" s="56" t="s">
        <v>96</v>
      </c>
      <c r="G195" s="56" t="s">
        <v>35</v>
      </c>
      <c r="H195" s="56" t="s">
        <v>333</v>
      </c>
      <c r="I195" s="56" t="s">
        <v>330</v>
      </c>
      <c r="J195" s="56" t="s">
        <v>140</v>
      </c>
      <c r="K195" s="55" t="s">
        <v>334</v>
      </c>
      <c r="L195" s="143">
        <v>0</v>
      </c>
      <c r="M195" s="144">
        <v>26</v>
      </c>
      <c r="N195" s="145">
        <v>26</v>
      </c>
      <c r="O195" s="146">
        <f t="shared" si="84"/>
        <v>0</v>
      </c>
      <c r="P195" s="57">
        <f t="shared" si="83"/>
        <v>100</v>
      </c>
      <c r="Q195" s="15"/>
    </row>
    <row r="196" spans="1:17" outlineLevel="2" x14ac:dyDescent="0.2">
      <c r="A196" s="110">
        <f t="shared" si="64"/>
        <v>193</v>
      </c>
      <c r="B196" s="55" t="s">
        <v>367</v>
      </c>
      <c r="C196" s="56" t="s">
        <v>328</v>
      </c>
      <c r="D196" s="56" t="s">
        <v>326</v>
      </c>
      <c r="E196" s="56" t="s">
        <v>366</v>
      </c>
      <c r="F196" s="56" t="s">
        <v>96</v>
      </c>
      <c r="G196" s="56" t="s">
        <v>35</v>
      </c>
      <c r="H196" s="56" t="s">
        <v>333</v>
      </c>
      <c r="I196" s="56" t="s">
        <v>330</v>
      </c>
      <c r="J196" s="56" t="s">
        <v>147</v>
      </c>
      <c r="K196" s="55" t="s">
        <v>336</v>
      </c>
      <c r="L196" s="143">
        <v>0</v>
      </c>
      <c r="M196" s="144">
        <v>219</v>
      </c>
      <c r="N196" s="145">
        <v>219</v>
      </c>
      <c r="O196" s="146">
        <f t="shared" si="84"/>
        <v>0</v>
      </c>
      <c r="P196" s="57">
        <f t="shared" si="83"/>
        <v>100</v>
      </c>
      <c r="Q196" s="15"/>
    </row>
    <row r="197" spans="1:17" ht="28.5" outlineLevel="2" x14ac:dyDescent="0.2">
      <c r="A197" s="110">
        <f t="shared" si="64"/>
        <v>194</v>
      </c>
      <c r="B197" s="55" t="s">
        <v>368</v>
      </c>
      <c r="C197" s="56" t="s">
        <v>328</v>
      </c>
      <c r="D197" s="56" t="s">
        <v>326</v>
      </c>
      <c r="E197" s="56" t="s">
        <v>369</v>
      </c>
      <c r="F197" s="56" t="s">
        <v>96</v>
      </c>
      <c r="G197" s="56" t="s">
        <v>35</v>
      </c>
      <c r="H197" s="56" t="s">
        <v>333</v>
      </c>
      <c r="I197" s="56" t="s">
        <v>330</v>
      </c>
      <c r="J197" s="56" t="s">
        <v>140</v>
      </c>
      <c r="K197" s="55" t="s">
        <v>334</v>
      </c>
      <c r="L197" s="143">
        <v>0</v>
      </c>
      <c r="M197" s="144">
        <v>10</v>
      </c>
      <c r="N197" s="145">
        <v>10</v>
      </c>
      <c r="O197" s="146">
        <f t="shared" si="84"/>
        <v>0</v>
      </c>
      <c r="P197" s="57">
        <f t="shared" si="83"/>
        <v>100</v>
      </c>
      <c r="Q197" s="15"/>
    </row>
    <row r="198" spans="1:17" ht="28.5" outlineLevel="2" x14ac:dyDescent="0.2">
      <c r="A198" s="110">
        <f t="shared" ref="A198:A261" si="85">1+A197</f>
        <v>195</v>
      </c>
      <c r="B198" s="55" t="s">
        <v>370</v>
      </c>
      <c r="C198" s="56" t="s">
        <v>328</v>
      </c>
      <c r="D198" s="56" t="s">
        <v>326</v>
      </c>
      <c r="E198" s="56" t="s">
        <v>369</v>
      </c>
      <c r="F198" s="56" t="s">
        <v>96</v>
      </c>
      <c r="G198" s="56" t="s">
        <v>35</v>
      </c>
      <c r="H198" s="56" t="s">
        <v>333</v>
      </c>
      <c r="I198" s="56" t="s">
        <v>330</v>
      </c>
      <c r="J198" s="56" t="s">
        <v>147</v>
      </c>
      <c r="K198" s="55" t="s">
        <v>336</v>
      </c>
      <c r="L198" s="143">
        <v>0</v>
      </c>
      <c r="M198" s="144">
        <v>82</v>
      </c>
      <c r="N198" s="145">
        <v>82</v>
      </c>
      <c r="O198" s="146">
        <f t="shared" si="84"/>
        <v>0</v>
      </c>
      <c r="P198" s="57">
        <f t="shared" si="83"/>
        <v>100</v>
      </c>
      <c r="Q198" s="15"/>
    </row>
    <row r="199" spans="1:17" outlineLevel="2" x14ac:dyDescent="0.2">
      <c r="A199" s="110">
        <f t="shared" si="85"/>
        <v>196</v>
      </c>
      <c r="B199" s="55" t="s">
        <v>371</v>
      </c>
      <c r="C199" s="56" t="s">
        <v>328</v>
      </c>
      <c r="D199" s="56" t="s">
        <v>326</v>
      </c>
      <c r="E199" s="56" t="s">
        <v>372</v>
      </c>
      <c r="F199" s="56" t="s">
        <v>96</v>
      </c>
      <c r="G199" s="56" t="s">
        <v>35</v>
      </c>
      <c r="H199" s="56" t="s">
        <v>333</v>
      </c>
      <c r="I199" s="56" t="s">
        <v>330</v>
      </c>
      <c r="J199" s="56" t="s">
        <v>140</v>
      </c>
      <c r="K199" s="55" t="s">
        <v>334</v>
      </c>
      <c r="L199" s="143">
        <v>0</v>
      </c>
      <c r="M199" s="144">
        <v>24</v>
      </c>
      <c r="N199" s="145">
        <v>24</v>
      </c>
      <c r="O199" s="146">
        <f t="shared" si="84"/>
        <v>0</v>
      </c>
      <c r="P199" s="57">
        <f t="shared" si="83"/>
        <v>100</v>
      </c>
      <c r="Q199" s="15"/>
    </row>
    <row r="200" spans="1:17" outlineLevel="2" x14ac:dyDescent="0.2">
      <c r="A200" s="110">
        <f t="shared" si="85"/>
        <v>197</v>
      </c>
      <c r="B200" s="55" t="s">
        <v>373</v>
      </c>
      <c r="C200" s="56" t="s">
        <v>328</v>
      </c>
      <c r="D200" s="56" t="s">
        <v>326</v>
      </c>
      <c r="E200" s="56" t="s">
        <v>372</v>
      </c>
      <c r="F200" s="56" t="s">
        <v>96</v>
      </c>
      <c r="G200" s="56" t="s">
        <v>35</v>
      </c>
      <c r="H200" s="56" t="s">
        <v>333</v>
      </c>
      <c r="I200" s="56" t="s">
        <v>330</v>
      </c>
      <c r="J200" s="56" t="s">
        <v>147</v>
      </c>
      <c r="K200" s="55" t="s">
        <v>336</v>
      </c>
      <c r="L200" s="143">
        <v>0</v>
      </c>
      <c r="M200" s="144">
        <v>203</v>
      </c>
      <c r="N200" s="145">
        <v>203</v>
      </c>
      <c r="O200" s="146">
        <f t="shared" si="84"/>
        <v>0</v>
      </c>
      <c r="P200" s="57">
        <f t="shared" si="83"/>
        <v>100</v>
      </c>
      <c r="Q200" s="15"/>
    </row>
    <row r="201" spans="1:17" ht="28.5" outlineLevel="2" x14ac:dyDescent="0.2">
      <c r="A201" s="110">
        <f t="shared" si="85"/>
        <v>198</v>
      </c>
      <c r="B201" s="55" t="s">
        <v>374</v>
      </c>
      <c r="C201" s="56" t="s">
        <v>328</v>
      </c>
      <c r="D201" s="56" t="s">
        <v>326</v>
      </c>
      <c r="E201" s="56" t="s">
        <v>375</v>
      </c>
      <c r="F201" s="56" t="s">
        <v>96</v>
      </c>
      <c r="G201" s="56" t="s">
        <v>35</v>
      </c>
      <c r="H201" s="56" t="s">
        <v>333</v>
      </c>
      <c r="I201" s="56" t="s">
        <v>330</v>
      </c>
      <c r="J201" s="56" t="s">
        <v>140</v>
      </c>
      <c r="K201" s="55" t="s">
        <v>334</v>
      </c>
      <c r="L201" s="143">
        <v>0</v>
      </c>
      <c r="M201" s="144">
        <v>16</v>
      </c>
      <c r="N201" s="145">
        <v>16</v>
      </c>
      <c r="O201" s="146">
        <f t="shared" si="84"/>
        <v>0</v>
      </c>
      <c r="P201" s="57">
        <f t="shared" si="83"/>
        <v>100</v>
      </c>
      <c r="Q201" s="15"/>
    </row>
    <row r="202" spans="1:17" ht="28.5" outlineLevel="2" x14ac:dyDescent="0.2">
      <c r="A202" s="110">
        <f t="shared" si="85"/>
        <v>199</v>
      </c>
      <c r="B202" s="55" t="s">
        <v>376</v>
      </c>
      <c r="C202" s="56" t="s">
        <v>328</v>
      </c>
      <c r="D202" s="56" t="s">
        <v>326</v>
      </c>
      <c r="E202" s="56" t="s">
        <v>375</v>
      </c>
      <c r="F202" s="56" t="s">
        <v>96</v>
      </c>
      <c r="G202" s="56" t="s">
        <v>35</v>
      </c>
      <c r="H202" s="56" t="s">
        <v>333</v>
      </c>
      <c r="I202" s="56" t="s">
        <v>330</v>
      </c>
      <c r="J202" s="56" t="s">
        <v>147</v>
      </c>
      <c r="K202" s="55" t="s">
        <v>336</v>
      </c>
      <c r="L202" s="143">
        <v>0</v>
      </c>
      <c r="M202" s="144">
        <v>140</v>
      </c>
      <c r="N202" s="145">
        <v>140</v>
      </c>
      <c r="O202" s="146">
        <f t="shared" si="84"/>
        <v>0</v>
      </c>
      <c r="P202" s="57">
        <f t="shared" si="83"/>
        <v>100</v>
      </c>
      <c r="Q202" s="15"/>
    </row>
    <row r="203" spans="1:17" ht="14.25" customHeight="1" outlineLevel="2" x14ac:dyDescent="0.2">
      <c r="A203" s="110">
        <f t="shared" si="85"/>
        <v>200</v>
      </c>
      <c r="B203" s="55" t="s">
        <v>377</v>
      </c>
      <c r="C203" s="56" t="s">
        <v>328</v>
      </c>
      <c r="D203" s="56" t="s">
        <v>326</v>
      </c>
      <c r="E203" s="56" t="s">
        <v>378</v>
      </c>
      <c r="F203" s="56" t="s">
        <v>96</v>
      </c>
      <c r="G203" s="56" t="s">
        <v>35</v>
      </c>
      <c r="H203" s="56" t="s">
        <v>333</v>
      </c>
      <c r="I203" s="56" t="s">
        <v>330</v>
      </c>
      <c r="J203" s="56" t="s">
        <v>140</v>
      </c>
      <c r="K203" s="55" t="s">
        <v>334</v>
      </c>
      <c r="L203" s="143">
        <v>0</v>
      </c>
      <c r="M203" s="144">
        <v>21</v>
      </c>
      <c r="N203" s="145">
        <v>21</v>
      </c>
      <c r="O203" s="146">
        <f t="shared" si="84"/>
        <v>0</v>
      </c>
      <c r="P203" s="57">
        <f t="shared" si="83"/>
        <v>100</v>
      </c>
      <c r="Q203" s="15"/>
    </row>
    <row r="204" spans="1:17" ht="28.5" outlineLevel="2" x14ac:dyDescent="0.2">
      <c r="A204" s="110">
        <f t="shared" si="85"/>
        <v>201</v>
      </c>
      <c r="B204" s="55" t="s">
        <v>379</v>
      </c>
      <c r="C204" s="56" t="s">
        <v>328</v>
      </c>
      <c r="D204" s="56" t="s">
        <v>326</v>
      </c>
      <c r="E204" s="56" t="s">
        <v>378</v>
      </c>
      <c r="F204" s="56" t="s">
        <v>96</v>
      </c>
      <c r="G204" s="56" t="s">
        <v>35</v>
      </c>
      <c r="H204" s="56" t="s">
        <v>333</v>
      </c>
      <c r="I204" s="56" t="s">
        <v>330</v>
      </c>
      <c r="J204" s="56" t="s">
        <v>147</v>
      </c>
      <c r="K204" s="55" t="s">
        <v>336</v>
      </c>
      <c r="L204" s="143">
        <v>0</v>
      </c>
      <c r="M204" s="144">
        <v>179</v>
      </c>
      <c r="N204" s="145">
        <v>179</v>
      </c>
      <c r="O204" s="146">
        <f t="shared" si="84"/>
        <v>0</v>
      </c>
      <c r="P204" s="57">
        <f t="shared" si="83"/>
        <v>100</v>
      </c>
      <c r="Q204" s="15"/>
    </row>
    <row r="205" spans="1:17" ht="28.5" outlineLevel="2" x14ac:dyDescent="0.2">
      <c r="A205" s="110">
        <f t="shared" si="85"/>
        <v>202</v>
      </c>
      <c r="B205" s="55" t="s">
        <v>380</v>
      </c>
      <c r="C205" s="56" t="s">
        <v>328</v>
      </c>
      <c r="D205" s="56" t="s">
        <v>326</v>
      </c>
      <c r="E205" s="56" t="s">
        <v>25</v>
      </c>
      <c r="F205" s="56" t="s">
        <v>96</v>
      </c>
      <c r="G205" s="56" t="s">
        <v>381</v>
      </c>
      <c r="H205" s="56" t="s">
        <v>333</v>
      </c>
      <c r="I205" s="56" t="s">
        <v>330</v>
      </c>
      <c r="J205" s="56" t="s">
        <v>140</v>
      </c>
      <c r="K205" s="55" t="s">
        <v>334</v>
      </c>
      <c r="L205" s="143">
        <v>0</v>
      </c>
      <c r="M205" s="144">
        <v>59</v>
      </c>
      <c r="N205" s="145">
        <v>59</v>
      </c>
      <c r="O205" s="146">
        <f t="shared" si="84"/>
        <v>0</v>
      </c>
      <c r="P205" s="57">
        <f t="shared" si="83"/>
        <v>100</v>
      </c>
      <c r="Q205" s="15"/>
    </row>
    <row r="206" spans="1:17" ht="28.5" outlineLevel="2" x14ac:dyDescent="0.2">
      <c r="A206" s="110">
        <f t="shared" si="85"/>
        <v>203</v>
      </c>
      <c r="B206" s="55" t="s">
        <v>382</v>
      </c>
      <c r="C206" s="56" t="s">
        <v>328</v>
      </c>
      <c r="D206" s="56" t="s">
        <v>326</v>
      </c>
      <c r="E206" s="56" t="s">
        <v>25</v>
      </c>
      <c r="F206" s="56" t="s">
        <v>96</v>
      </c>
      <c r="G206" s="56" t="s">
        <v>381</v>
      </c>
      <c r="H206" s="56" t="s">
        <v>333</v>
      </c>
      <c r="I206" s="56" t="s">
        <v>330</v>
      </c>
      <c r="J206" s="56" t="s">
        <v>147</v>
      </c>
      <c r="K206" s="55" t="s">
        <v>336</v>
      </c>
      <c r="L206" s="143">
        <v>0</v>
      </c>
      <c r="M206" s="144">
        <v>498</v>
      </c>
      <c r="N206" s="145">
        <v>498</v>
      </c>
      <c r="O206" s="146">
        <f t="shared" si="84"/>
        <v>0</v>
      </c>
      <c r="P206" s="57">
        <f t="shared" si="83"/>
        <v>100</v>
      </c>
      <c r="Q206" s="15"/>
    </row>
    <row r="207" spans="1:17" ht="28.5" outlineLevel="2" x14ac:dyDescent="0.2">
      <c r="A207" s="110">
        <f t="shared" si="85"/>
        <v>204</v>
      </c>
      <c r="B207" s="55" t="s">
        <v>383</v>
      </c>
      <c r="C207" s="56" t="s">
        <v>328</v>
      </c>
      <c r="D207" s="56" t="s">
        <v>326</v>
      </c>
      <c r="E207" s="56" t="s">
        <v>25</v>
      </c>
      <c r="F207" s="56" t="s">
        <v>96</v>
      </c>
      <c r="G207" s="56" t="s">
        <v>381</v>
      </c>
      <c r="H207" s="56" t="s">
        <v>333</v>
      </c>
      <c r="I207" s="56" t="s">
        <v>330</v>
      </c>
      <c r="J207" s="56" t="s">
        <v>140</v>
      </c>
      <c r="K207" s="55" t="s">
        <v>334</v>
      </c>
      <c r="L207" s="143">
        <v>0</v>
      </c>
      <c r="M207" s="144">
        <v>315</v>
      </c>
      <c r="N207" s="145">
        <v>315</v>
      </c>
      <c r="O207" s="146">
        <f t="shared" si="84"/>
        <v>0</v>
      </c>
      <c r="P207" s="57">
        <f t="shared" si="83"/>
        <v>100</v>
      </c>
      <c r="Q207" s="15"/>
    </row>
    <row r="208" spans="1:17" ht="28.5" outlineLevel="2" x14ac:dyDescent="0.2">
      <c r="A208" s="110">
        <f t="shared" si="85"/>
        <v>205</v>
      </c>
      <c r="B208" s="55" t="s">
        <v>384</v>
      </c>
      <c r="C208" s="56" t="s">
        <v>328</v>
      </c>
      <c r="D208" s="56" t="s">
        <v>326</v>
      </c>
      <c r="E208" s="56" t="s">
        <v>25</v>
      </c>
      <c r="F208" s="56" t="s">
        <v>96</v>
      </c>
      <c r="G208" s="56" t="s">
        <v>381</v>
      </c>
      <c r="H208" s="56" t="s">
        <v>333</v>
      </c>
      <c r="I208" s="56" t="s">
        <v>330</v>
      </c>
      <c r="J208" s="56" t="s">
        <v>147</v>
      </c>
      <c r="K208" s="55" t="s">
        <v>336</v>
      </c>
      <c r="L208" s="143">
        <v>0</v>
      </c>
      <c r="M208" s="144">
        <v>2681</v>
      </c>
      <c r="N208" s="145">
        <v>2681</v>
      </c>
      <c r="O208" s="146">
        <f t="shared" si="84"/>
        <v>0</v>
      </c>
      <c r="P208" s="57">
        <f t="shared" si="83"/>
        <v>100</v>
      </c>
      <c r="Q208" s="15"/>
    </row>
    <row r="209" spans="1:17" ht="28.5" outlineLevel="2" x14ac:dyDescent="0.2">
      <c r="A209" s="110">
        <f t="shared" si="85"/>
        <v>206</v>
      </c>
      <c r="B209" s="55" t="s">
        <v>385</v>
      </c>
      <c r="C209" s="56" t="s">
        <v>328</v>
      </c>
      <c r="D209" s="56" t="s">
        <v>326</v>
      </c>
      <c r="E209" s="56" t="s">
        <v>386</v>
      </c>
      <c r="F209" s="56" t="s">
        <v>96</v>
      </c>
      <c r="G209" s="56" t="s">
        <v>40</v>
      </c>
      <c r="H209" s="56"/>
      <c r="I209" s="56" t="s">
        <v>330</v>
      </c>
      <c r="J209" s="56" t="s">
        <v>140</v>
      </c>
      <c r="K209" s="55" t="s">
        <v>331</v>
      </c>
      <c r="L209" s="143">
        <v>0</v>
      </c>
      <c r="M209" s="144">
        <v>3</v>
      </c>
      <c r="N209" s="145">
        <v>3</v>
      </c>
      <c r="O209" s="146">
        <f t="shared" si="84"/>
        <v>0</v>
      </c>
      <c r="P209" s="57">
        <f t="shared" si="83"/>
        <v>100</v>
      </c>
      <c r="Q209" s="15"/>
    </row>
    <row r="210" spans="1:17" ht="28.5" outlineLevel="2" x14ac:dyDescent="0.2">
      <c r="A210" s="110">
        <f t="shared" si="85"/>
        <v>207</v>
      </c>
      <c r="B210" s="55" t="s">
        <v>387</v>
      </c>
      <c r="C210" s="56" t="s">
        <v>328</v>
      </c>
      <c r="D210" s="56" t="s">
        <v>326</v>
      </c>
      <c r="E210" s="56" t="s">
        <v>386</v>
      </c>
      <c r="F210" s="56" t="s">
        <v>96</v>
      </c>
      <c r="G210" s="56" t="s">
        <v>183</v>
      </c>
      <c r="H210" s="56" t="s">
        <v>333</v>
      </c>
      <c r="I210" s="56" t="s">
        <v>330</v>
      </c>
      <c r="J210" s="56" t="s">
        <v>140</v>
      </c>
      <c r="K210" s="55" t="s">
        <v>334</v>
      </c>
      <c r="L210" s="143">
        <v>0</v>
      </c>
      <c r="M210" s="144">
        <v>7</v>
      </c>
      <c r="N210" s="145">
        <v>7</v>
      </c>
      <c r="O210" s="146">
        <f t="shared" si="84"/>
        <v>0</v>
      </c>
      <c r="P210" s="57">
        <f t="shared" si="83"/>
        <v>100</v>
      </c>
      <c r="Q210" s="15"/>
    </row>
    <row r="211" spans="1:17" ht="28.5" outlineLevel="2" x14ac:dyDescent="0.2">
      <c r="A211" s="110">
        <f t="shared" si="85"/>
        <v>208</v>
      </c>
      <c r="B211" s="55" t="s">
        <v>388</v>
      </c>
      <c r="C211" s="56" t="s">
        <v>328</v>
      </c>
      <c r="D211" s="56" t="s">
        <v>326</v>
      </c>
      <c r="E211" s="56" t="s">
        <v>386</v>
      </c>
      <c r="F211" s="56" t="s">
        <v>96</v>
      </c>
      <c r="G211" s="56" t="s">
        <v>183</v>
      </c>
      <c r="H211" s="56" t="s">
        <v>333</v>
      </c>
      <c r="I211" s="56" t="s">
        <v>330</v>
      </c>
      <c r="J211" s="56" t="s">
        <v>147</v>
      </c>
      <c r="K211" s="55" t="s">
        <v>336</v>
      </c>
      <c r="L211" s="143">
        <v>0</v>
      </c>
      <c r="M211" s="144">
        <v>58</v>
      </c>
      <c r="N211" s="145">
        <v>58</v>
      </c>
      <c r="O211" s="146">
        <f t="shared" si="84"/>
        <v>0</v>
      </c>
      <c r="P211" s="57">
        <f t="shared" si="83"/>
        <v>100</v>
      </c>
      <c r="Q211" s="15"/>
    </row>
    <row r="212" spans="1:17" ht="28.5" outlineLevel="2" x14ac:dyDescent="0.2">
      <c r="A212" s="110">
        <f t="shared" si="85"/>
        <v>209</v>
      </c>
      <c r="B212" s="55" t="s">
        <v>389</v>
      </c>
      <c r="C212" s="56" t="s">
        <v>328</v>
      </c>
      <c r="D212" s="56" t="s">
        <v>326</v>
      </c>
      <c r="E212" s="56" t="s">
        <v>390</v>
      </c>
      <c r="F212" s="56" t="s">
        <v>96</v>
      </c>
      <c r="G212" s="56" t="s">
        <v>40</v>
      </c>
      <c r="H212" s="56"/>
      <c r="I212" s="56" t="s">
        <v>330</v>
      </c>
      <c r="J212" s="56" t="s">
        <v>140</v>
      </c>
      <c r="K212" s="55" t="s">
        <v>331</v>
      </c>
      <c r="L212" s="143">
        <v>0</v>
      </c>
      <c r="M212" s="144">
        <v>12</v>
      </c>
      <c r="N212" s="145">
        <v>12</v>
      </c>
      <c r="O212" s="146">
        <f t="shared" si="84"/>
        <v>0</v>
      </c>
      <c r="P212" s="57">
        <f t="shared" si="83"/>
        <v>100</v>
      </c>
      <c r="Q212" s="15"/>
    </row>
    <row r="213" spans="1:17" ht="28.5" outlineLevel="2" x14ac:dyDescent="0.2">
      <c r="A213" s="110">
        <f t="shared" si="85"/>
        <v>210</v>
      </c>
      <c r="B213" s="55" t="s">
        <v>391</v>
      </c>
      <c r="C213" s="56" t="s">
        <v>328</v>
      </c>
      <c r="D213" s="56" t="s">
        <v>326</v>
      </c>
      <c r="E213" s="56" t="s">
        <v>390</v>
      </c>
      <c r="F213" s="56" t="s">
        <v>96</v>
      </c>
      <c r="G213" s="56" t="s">
        <v>183</v>
      </c>
      <c r="H213" s="56" t="s">
        <v>333</v>
      </c>
      <c r="I213" s="56" t="s">
        <v>330</v>
      </c>
      <c r="J213" s="56" t="s">
        <v>140</v>
      </c>
      <c r="K213" s="55" t="s">
        <v>334</v>
      </c>
      <c r="L213" s="143">
        <v>0</v>
      </c>
      <c r="M213" s="144">
        <v>23</v>
      </c>
      <c r="N213" s="145">
        <v>23</v>
      </c>
      <c r="O213" s="146">
        <f t="shared" si="84"/>
        <v>0</v>
      </c>
      <c r="P213" s="57">
        <f t="shared" si="83"/>
        <v>100</v>
      </c>
      <c r="Q213" s="15"/>
    </row>
    <row r="214" spans="1:17" ht="28.5" outlineLevel="2" x14ac:dyDescent="0.2">
      <c r="A214" s="110">
        <f t="shared" si="85"/>
        <v>211</v>
      </c>
      <c r="B214" s="55" t="s">
        <v>392</v>
      </c>
      <c r="C214" s="56" t="s">
        <v>328</v>
      </c>
      <c r="D214" s="56" t="s">
        <v>326</v>
      </c>
      <c r="E214" s="56" t="s">
        <v>390</v>
      </c>
      <c r="F214" s="56" t="s">
        <v>96</v>
      </c>
      <c r="G214" s="56" t="s">
        <v>183</v>
      </c>
      <c r="H214" s="56" t="s">
        <v>333</v>
      </c>
      <c r="I214" s="56" t="s">
        <v>330</v>
      </c>
      <c r="J214" s="56" t="s">
        <v>147</v>
      </c>
      <c r="K214" s="55" t="s">
        <v>336</v>
      </c>
      <c r="L214" s="143">
        <v>0</v>
      </c>
      <c r="M214" s="144">
        <v>198</v>
      </c>
      <c r="N214" s="145">
        <v>198</v>
      </c>
      <c r="O214" s="146">
        <f t="shared" si="84"/>
        <v>0</v>
      </c>
      <c r="P214" s="57">
        <f t="shared" si="83"/>
        <v>100</v>
      </c>
      <c r="Q214" s="15"/>
    </row>
    <row r="215" spans="1:17" ht="28.5" outlineLevel="2" x14ac:dyDescent="0.2">
      <c r="A215" s="110">
        <f t="shared" si="85"/>
        <v>212</v>
      </c>
      <c r="B215" s="55" t="s">
        <v>393</v>
      </c>
      <c r="C215" s="56" t="s">
        <v>328</v>
      </c>
      <c r="D215" s="56" t="s">
        <v>326</v>
      </c>
      <c r="E215" s="56" t="s">
        <v>394</v>
      </c>
      <c r="F215" s="56" t="s">
        <v>96</v>
      </c>
      <c r="G215" s="56" t="s">
        <v>40</v>
      </c>
      <c r="H215" s="56"/>
      <c r="I215" s="56" t="s">
        <v>330</v>
      </c>
      <c r="J215" s="56" t="s">
        <v>140</v>
      </c>
      <c r="K215" s="55" t="s">
        <v>331</v>
      </c>
      <c r="L215" s="143">
        <v>0</v>
      </c>
      <c r="M215" s="144">
        <v>78</v>
      </c>
      <c r="N215" s="145">
        <v>78</v>
      </c>
      <c r="O215" s="146">
        <f t="shared" si="84"/>
        <v>0</v>
      </c>
      <c r="P215" s="57">
        <f t="shared" si="83"/>
        <v>100</v>
      </c>
      <c r="Q215" s="15"/>
    </row>
    <row r="216" spans="1:17" ht="28.5" outlineLevel="2" x14ac:dyDescent="0.2">
      <c r="A216" s="110">
        <f t="shared" si="85"/>
        <v>213</v>
      </c>
      <c r="B216" s="55" t="s">
        <v>395</v>
      </c>
      <c r="C216" s="56" t="s">
        <v>328</v>
      </c>
      <c r="D216" s="56" t="s">
        <v>326</v>
      </c>
      <c r="E216" s="56" t="s">
        <v>394</v>
      </c>
      <c r="F216" s="56" t="s">
        <v>96</v>
      </c>
      <c r="G216" s="56" t="s">
        <v>183</v>
      </c>
      <c r="H216" s="56" t="s">
        <v>333</v>
      </c>
      <c r="I216" s="56" t="s">
        <v>330</v>
      </c>
      <c r="J216" s="56" t="s">
        <v>140</v>
      </c>
      <c r="K216" s="55" t="s">
        <v>334</v>
      </c>
      <c r="L216" s="143">
        <v>0</v>
      </c>
      <c r="M216" s="144">
        <v>156</v>
      </c>
      <c r="N216" s="145">
        <v>156</v>
      </c>
      <c r="O216" s="146">
        <f t="shared" si="84"/>
        <v>0</v>
      </c>
      <c r="P216" s="57">
        <f t="shared" si="83"/>
        <v>100</v>
      </c>
      <c r="Q216" s="15"/>
    </row>
    <row r="217" spans="1:17" ht="28.5" outlineLevel="2" x14ac:dyDescent="0.2">
      <c r="A217" s="110">
        <f t="shared" si="85"/>
        <v>214</v>
      </c>
      <c r="B217" s="55" t="s">
        <v>396</v>
      </c>
      <c r="C217" s="56" t="s">
        <v>328</v>
      </c>
      <c r="D217" s="56" t="s">
        <v>326</v>
      </c>
      <c r="E217" s="56" t="s">
        <v>394</v>
      </c>
      <c r="F217" s="56" t="s">
        <v>96</v>
      </c>
      <c r="G217" s="56" t="s">
        <v>183</v>
      </c>
      <c r="H217" s="56" t="s">
        <v>333</v>
      </c>
      <c r="I217" s="56" t="s">
        <v>330</v>
      </c>
      <c r="J217" s="56" t="s">
        <v>147</v>
      </c>
      <c r="K217" s="55" t="s">
        <v>336</v>
      </c>
      <c r="L217" s="143">
        <v>0</v>
      </c>
      <c r="M217" s="144">
        <v>1324</v>
      </c>
      <c r="N217" s="145">
        <v>1324</v>
      </c>
      <c r="O217" s="146">
        <f t="shared" si="84"/>
        <v>0</v>
      </c>
      <c r="P217" s="57">
        <f t="shared" si="83"/>
        <v>100</v>
      </c>
      <c r="Q217" s="15"/>
    </row>
    <row r="218" spans="1:17" ht="28.5" outlineLevel="2" x14ac:dyDescent="0.2">
      <c r="A218" s="110">
        <f t="shared" si="85"/>
        <v>215</v>
      </c>
      <c r="B218" s="55" t="s">
        <v>397</v>
      </c>
      <c r="C218" s="56" t="s">
        <v>328</v>
      </c>
      <c r="D218" s="56" t="s">
        <v>326</v>
      </c>
      <c r="E218" s="56" t="s">
        <v>398</v>
      </c>
      <c r="F218" s="56" t="s">
        <v>96</v>
      </c>
      <c r="G218" s="56" t="s">
        <v>40</v>
      </c>
      <c r="H218" s="56"/>
      <c r="I218" s="56" t="s">
        <v>330</v>
      </c>
      <c r="J218" s="56" t="s">
        <v>140</v>
      </c>
      <c r="K218" s="55" t="s">
        <v>331</v>
      </c>
      <c r="L218" s="143">
        <v>0</v>
      </c>
      <c r="M218" s="144">
        <v>19</v>
      </c>
      <c r="N218" s="145">
        <v>19</v>
      </c>
      <c r="O218" s="146">
        <f t="shared" si="84"/>
        <v>0</v>
      </c>
      <c r="P218" s="57">
        <f t="shared" si="83"/>
        <v>100</v>
      </c>
      <c r="Q218" s="15"/>
    </row>
    <row r="219" spans="1:17" ht="28.5" outlineLevel="2" x14ac:dyDescent="0.2">
      <c r="A219" s="110">
        <f t="shared" si="85"/>
        <v>216</v>
      </c>
      <c r="B219" s="55" t="s">
        <v>399</v>
      </c>
      <c r="C219" s="56" t="s">
        <v>328</v>
      </c>
      <c r="D219" s="56" t="s">
        <v>326</v>
      </c>
      <c r="E219" s="56" t="s">
        <v>398</v>
      </c>
      <c r="F219" s="56" t="s">
        <v>96</v>
      </c>
      <c r="G219" s="56" t="s">
        <v>183</v>
      </c>
      <c r="H219" s="56" t="s">
        <v>333</v>
      </c>
      <c r="I219" s="56" t="s">
        <v>330</v>
      </c>
      <c r="J219" s="56" t="s">
        <v>140</v>
      </c>
      <c r="K219" s="55" t="s">
        <v>334</v>
      </c>
      <c r="L219" s="143">
        <v>0</v>
      </c>
      <c r="M219" s="144">
        <v>38</v>
      </c>
      <c r="N219" s="145">
        <v>38</v>
      </c>
      <c r="O219" s="146">
        <f t="shared" si="84"/>
        <v>0</v>
      </c>
      <c r="P219" s="57">
        <f t="shared" si="83"/>
        <v>100</v>
      </c>
      <c r="Q219" s="15"/>
    </row>
    <row r="220" spans="1:17" ht="28.5" outlineLevel="2" x14ac:dyDescent="0.2">
      <c r="A220" s="110">
        <f t="shared" si="85"/>
        <v>217</v>
      </c>
      <c r="B220" s="55" t="s">
        <v>400</v>
      </c>
      <c r="C220" s="56" t="s">
        <v>328</v>
      </c>
      <c r="D220" s="56" t="s">
        <v>326</v>
      </c>
      <c r="E220" s="56" t="s">
        <v>398</v>
      </c>
      <c r="F220" s="56" t="s">
        <v>96</v>
      </c>
      <c r="G220" s="56" t="s">
        <v>183</v>
      </c>
      <c r="H220" s="56" t="s">
        <v>333</v>
      </c>
      <c r="I220" s="56" t="s">
        <v>330</v>
      </c>
      <c r="J220" s="56" t="s">
        <v>147</v>
      </c>
      <c r="K220" s="55" t="s">
        <v>336</v>
      </c>
      <c r="L220" s="143">
        <v>0</v>
      </c>
      <c r="M220" s="144">
        <v>325</v>
      </c>
      <c r="N220" s="145">
        <v>325</v>
      </c>
      <c r="O220" s="146">
        <f t="shared" si="84"/>
        <v>0</v>
      </c>
      <c r="P220" s="57">
        <f t="shared" si="83"/>
        <v>100</v>
      </c>
      <c r="Q220" s="15"/>
    </row>
    <row r="221" spans="1:17" ht="28.5" outlineLevel="2" x14ac:dyDescent="0.2">
      <c r="A221" s="110">
        <f t="shared" si="85"/>
        <v>218</v>
      </c>
      <c r="B221" s="55" t="s">
        <v>401</v>
      </c>
      <c r="C221" s="56" t="s">
        <v>328</v>
      </c>
      <c r="D221" s="56" t="s">
        <v>326</v>
      </c>
      <c r="E221" s="56" t="s">
        <v>402</v>
      </c>
      <c r="F221" s="56" t="s">
        <v>96</v>
      </c>
      <c r="G221" s="56" t="s">
        <v>40</v>
      </c>
      <c r="H221" s="56"/>
      <c r="I221" s="56" t="s">
        <v>330</v>
      </c>
      <c r="J221" s="56" t="s">
        <v>140</v>
      </c>
      <c r="K221" s="55" t="s">
        <v>331</v>
      </c>
      <c r="L221" s="143">
        <v>0</v>
      </c>
      <c r="M221" s="144">
        <v>10</v>
      </c>
      <c r="N221" s="145">
        <v>10</v>
      </c>
      <c r="O221" s="146">
        <f t="shared" si="84"/>
        <v>0</v>
      </c>
      <c r="P221" s="57">
        <f t="shared" si="83"/>
        <v>100</v>
      </c>
      <c r="Q221" s="15"/>
    </row>
    <row r="222" spans="1:17" ht="28.5" outlineLevel="2" x14ac:dyDescent="0.2">
      <c r="A222" s="110">
        <f t="shared" si="85"/>
        <v>219</v>
      </c>
      <c r="B222" s="55" t="s">
        <v>403</v>
      </c>
      <c r="C222" s="56" t="s">
        <v>328</v>
      </c>
      <c r="D222" s="56" t="s">
        <v>326</v>
      </c>
      <c r="E222" s="56" t="s">
        <v>402</v>
      </c>
      <c r="F222" s="56" t="s">
        <v>96</v>
      </c>
      <c r="G222" s="56" t="s">
        <v>183</v>
      </c>
      <c r="H222" s="56" t="s">
        <v>333</v>
      </c>
      <c r="I222" s="56" t="s">
        <v>330</v>
      </c>
      <c r="J222" s="56" t="s">
        <v>140</v>
      </c>
      <c r="K222" s="55" t="s">
        <v>334</v>
      </c>
      <c r="L222" s="143">
        <v>0</v>
      </c>
      <c r="M222" s="144">
        <v>19</v>
      </c>
      <c r="N222" s="145">
        <v>19</v>
      </c>
      <c r="O222" s="146">
        <f t="shared" si="84"/>
        <v>0</v>
      </c>
      <c r="P222" s="57">
        <f t="shared" si="83"/>
        <v>100</v>
      </c>
      <c r="Q222" s="15"/>
    </row>
    <row r="223" spans="1:17" ht="28.5" outlineLevel="2" x14ac:dyDescent="0.2">
      <c r="A223" s="110">
        <f t="shared" si="85"/>
        <v>220</v>
      </c>
      <c r="B223" s="55" t="s">
        <v>404</v>
      </c>
      <c r="C223" s="56" t="s">
        <v>328</v>
      </c>
      <c r="D223" s="56" t="s">
        <v>326</v>
      </c>
      <c r="E223" s="56" t="s">
        <v>402</v>
      </c>
      <c r="F223" s="56" t="s">
        <v>96</v>
      </c>
      <c r="G223" s="56" t="s">
        <v>183</v>
      </c>
      <c r="H223" s="56" t="s">
        <v>333</v>
      </c>
      <c r="I223" s="56" t="s">
        <v>330</v>
      </c>
      <c r="J223" s="56" t="s">
        <v>147</v>
      </c>
      <c r="K223" s="55" t="s">
        <v>336</v>
      </c>
      <c r="L223" s="143">
        <v>0</v>
      </c>
      <c r="M223" s="144">
        <v>164</v>
      </c>
      <c r="N223" s="145">
        <v>164</v>
      </c>
      <c r="O223" s="146">
        <f t="shared" si="84"/>
        <v>0</v>
      </c>
      <c r="P223" s="57">
        <f t="shared" si="83"/>
        <v>100</v>
      </c>
      <c r="Q223" s="15"/>
    </row>
    <row r="224" spans="1:17" s="16" customFormat="1" outlineLevel="1" x14ac:dyDescent="0.2">
      <c r="A224" s="111">
        <f t="shared" si="85"/>
        <v>221</v>
      </c>
      <c r="B224" s="58" t="s">
        <v>405</v>
      </c>
      <c r="C224" s="59">
        <v>236342</v>
      </c>
      <c r="D224" s="59" t="s">
        <v>326</v>
      </c>
      <c r="E224" s="59"/>
      <c r="F224" s="59"/>
      <c r="G224" s="59"/>
      <c r="H224" s="79"/>
      <c r="I224" s="59"/>
      <c r="J224" s="59"/>
      <c r="K224" s="60"/>
      <c r="L224" s="150">
        <f>SUM(L225:L228)</f>
        <v>0</v>
      </c>
      <c r="M224" s="150">
        <f t="shared" ref="M224:O224" si="86">SUM(M225:M228)</f>
        <v>99</v>
      </c>
      <c r="N224" s="150">
        <f t="shared" si="86"/>
        <v>99</v>
      </c>
      <c r="O224" s="151">
        <f t="shared" si="86"/>
        <v>0</v>
      </c>
      <c r="P224" s="19">
        <f t="shared" si="83"/>
        <v>100</v>
      </c>
      <c r="Q224" s="15"/>
    </row>
    <row r="225" spans="1:17" ht="14.25" customHeight="1" outlineLevel="1" x14ac:dyDescent="0.2">
      <c r="A225" s="110">
        <f t="shared" si="85"/>
        <v>222</v>
      </c>
      <c r="B225" s="55" t="s">
        <v>406</v>
      </c>
      <c r="C225" s="56" t="s">
        <v>407</v>
      </c>
      <c r="D225" s="56" t="s">
        <v>326</v>
      </c>
      <c r="E225" s="56" t="s">
        <v>378</v>
      </c>
      <c r="F225" s="56" t="s">
        <v>96</v>
      </c>
      <c r="G225" s="56" t="s">
        <v>35</v>
      </c>
      <c r="H225" s="56" t="s">
        <v>333</v>
      </c>
      <c r="I225" s="56" t="s">
        <v>330</v>
      </c>
      <c r="J225" s="56" t="s">
        <v>140</v>
      </c>
      <c r="K225" s="55" t="s">
        <v>408</v>
      </c>
      <c r="L225" s="143">
        <v>0</v>
      </c>
      <c r="M225" s="144">
        <v>10</v>
      </c>
      <c r="N225" s="145">
        <v>10</v>
      </c>
      <c r="O225" s="146">
        <f>N225-M225</f>
        <v>0</v>
      </c>
      <c r="P225" s="57">
        <f>N225/M225*100</f>
        <v>100</v>
      </c>
      <c r="Q225" s="15"/>
    </row>
    <row r="226" spans="1:17" ht="14.25" customHeight="1" outlineLevel="1" x14ac:dyDescent="0.2">
      <c r="A226" s="110">
        <f t="shared" si="85"/>
        <v>223</v>
      </c>
      <c r="B226" s="55" t="s">
        <v>409</v>
      </c>
      <c r="C226" s="56" t="s">
        <v>407</v>
      </c>
      <c r="D226" s="56" t="s">
        <v>326</v>
      </c>
      <c r="E226" s="56" t="s">
        <v>378</v>
      </c>
      <c r="F226" s="56" t="s">
        <v>96</v>
      </c>
      <c r="G226" s="56" t="s">
        <v>35</v>
      </c>
      <c r="H226" s="56" t="s">
        <v>333</v>
      </c>
      <c r="I226" s="56" t="s">
        <v>330</v>
      </c>
      <c r="J226" s="56" t="s">
        <v>147</v>
      </c>
      <c r="K226" s="55" t="s">
        <v>410</v>
      </c>
      <c r="L226" s="143">
        <v>0</v>
      </c>
      <c r="M226" s="144">
        <v>84</v>
      </c>
      <c r="N226" s="145">
        <v>84</v>
      </c>
      <c r="O226" s="146">
        <f>N226-M226</f>
        <v>0</v>
      </c>
      <c r="P226" s="57">
        <f>N226/M226*100</f>
        <v>100</v>
      </c>
      <c r="Q226" s="15"/>
    </row>
    <row r="227" spans="1:17" ht="14.25" customHeight="1" outlineLevel="1" x14ac:dyDescent="0.2">
      <c r="A227" s="110">
        <f t="shared" si="85"/>
        <v>224</v>
      </c>
      <c r="B227" s="55" t="s">
        <v>411</v>
      </c>
      <c r="C227" s="56" t="s">
        <v>407</v>
      </c>
      <c r="D227" s="56" t="s">
        <v>326</v>
      </c>
      <c r="E227" s="56" t="s">
        <v>378</v>
      </c>
      <c r="F227" s="56" t="s">
        <v>96</v>
      </c>
      <c r="G227" s="56" t="s">
        <v>35</v>
      </c>
      <c r="H227" s="56" t="s">
        <v>333</v>
      </c>
      <c r="I227" s="56" t="s">
        <v>330</v>
      </c>
      <c r="J227" s="56" t="s">
        <v>140</v>
      </c>
      <c r="K227" s="55" t="s">
        <v>412</v>
      </c>
      <c r="L227" s="143">
        <v>0</v>
      </c>
      <c r="M227" s="144">
        <v>1</v>
      </c>
      <c r="N227" s="145">
        <v>1</v>
      </c>
      <c r="O227" s="146">
        <f>N227-M227</f>
        <v>0</v>
      </c>
      <c r="P227" s="57">
        <f>N227/M227*100</f>
        <v>100</v>
      </c>
      <c r="Q227" s="15"/>
    </row>
    <row r="228" spans="1:17" ht="14.25" customHeight="1" outlineLevel="1" x14ac:dyDescent="0.2">
      <c r="A228" s="110">
        <f t="shared" si="85"/>
        <v>225</v>
      </c>
      <c r="B228" s="55" t="s">
        <v>413</v>
      </c>
      <c r="C228" s="56" t="s">
        <v>407</v>
      </c>
      <c r="D228" s="56" t="s">
        <v>326</v>
      </c>
      <c r="E228" s="56" t="s">
        <v>378</v>
      </c>
      <c r="F228" s="56" t="s">
        <v>96</v>
      </c>
      <c r="G228" s="56" t="s">
        <v>35</v>
      </c>
      <c r="H228" s="56" t="s">
        <v>333</v>
      </c>
      <c r="I228" s="56" t="s">
        <v>330</v>
      </c>
      <c r="J228" s="56" t="s">
        <v>147</v>
      </c>
      <c r="K228" s="55" t="s">
        <v>414</v>
      </c>
      <c r="L228" s="143">
        <v>0</v>
      </c>
      <c r="M228" s="144">
        <v>4</v>
      </c>
      <c r="N228" s="145">
        <v>4</v>
      </c>
      <c r="O228" s="146">
        <f>N228-M228</f>
        <v>0</v>
      </c>
      <c r="P228" s="57">
        <f>N228/M228*100</f>
        <v>100</v>
      </c>
      <c r="Q228" s="15"/>
    </row>
    <row r="229" spans="1:17" s="16" customFormat="1" ht="15" x14ac:dyDescent="0.25">
      <c r="A229" s="99">
        <f t="shared" si="85"/>
        <v>226</v>
      </c>
      <c r="B229" s="81" t="s">
        <v>415</v>
      </c>
      <c r="C229" s="62"/>
      <c r="D229" s="62"/>
      <c r="E229" s="62"/>
      <c r="F229" s="62"/>
      <c r="G229" s="62"/>
      <c r="H229" s="62"/>
      <c r="I229" s="62"/>
      <c r="J229" s="62"/>
      <c r="K229" s="63"/>
      <c r="L229" s="152">
        <f>SUM(L232:L239)</f>
        <v>0</v>
      </c>
      <c r="M229" s="152">
        <f t="shared" ref="M229:O229" si="87">SUM(M232:M239)</f>
        <v>21360</v>
      </c>
      <c r="N229" s="152">
        <f t="shared" si="87"/>
        <v>11487</v>
      </c>
      <c r="O229" s="153">
        <f t="shared" si="87"/>
        <v>-9873</v>
      </c>
      <c r="P229" s="82">
        <f t="shared" ref="P229:P292" si="88">N229/M229*100</f>
        <v>53.778089887640448</v>
      </c>
      <c r="Q229" s="15"/>
    </row>
    <row r="230" spans="1:17" s="16" customFormat="1" x14ac:dyDescent="0.2">
      <c r="A230" s="109">
        <f t="shared" si="85"/>
        <v>227</v>
      </c>
      <c r="B230" s="64" t="s">
        <v>13</v>
      </c>
      <c r="C230" s="65"/>
      <c r="D230" s="65"/>
      <c r="E230" s="65"/>
      <c r="F230" s="65"/>
      <c r="G230" s="65"/>
      <c r="H230" s="65"/>
      <c r="I230" s="65"/>
      <c r="J230" s="65"/>
      <c r="K230" s="66"/>
      <c r="L230" s="154">
        <f>SUM(L232:L236)</f>
        <v>0</v>
      </c>
      <c r="M230" s="154">
        <f t="shared" ref="M230:O230" si="89">SUM(M232:M236)</f>
        <v>16243</v>
      </c>
      <c r="N230" s="154">
        <f t="shared" si="89"/>
        <v>6370</v>
      </c>
      <c r="O230" s="151">
        <f t="shared" si="89"/>
        <v>-9873</v>
      </c>
      <c r="P230" s="19">
        <f t="shared" si="88"/>
        <v>39.216893431016437</v>
      </c>
      <c r="Q230" s="15"/>
    </row>
    <row r="231" spans="1:17" s="16" customFormat="1" x14ac:dyDescent="0.2">
      <c r="A231" s="102">
        <f t="shared" si="85"/>
        <v>228</v>
      </c>
      <c r="B231" s="83" t="s">
        <v>14</v>
      </c>
      <c r="C231" s="84"/>
      <c r="D231" s="84"/>
      <c r="E231" s="84"/>
      <c r="F231" s="84"/>
      <c r="G231" s="84"/>
      <c r="H231" s="84"/>
      <c r="I231" s="84"/>
      <c r="J231" s="84"/>
      <c r="K231" s="85"/>
      <c r="L231" s="155">
        <f>L239+L238+L237</f>
        <v>0</v>
      </c>
      <c r="M231" s="155">
        <f t="shared" ref="M231:O231" si="90">M239+M238+M237</f>
        <v>5117</v>
      </c>
      <c r="N231" s="155">
        <f t="shared" si="90"/>
        <v>5117</v>
      </c>
      <c r="O231" s="156">
        <f t="shared" si="90"/>
        <v>0</v>
      </c>
      <c r="P231" s="23">
        <f t="shared" si="88"/>
        <v>100</v>
      </c>
      <c r="Q231" s="15"/>
    </row>
    <row r="232" spans="1:17" outlineLevel="1" x14ac:dyDescent="0.2">
      <c r="A232" s="110">
        <f t="shared" si="85"/>
        <v>229</v>
      </c>
      <c r="B232" s="55" t="s">
        <v>416</v>
      </c>
      <c r="C232" s="56" t="s">
        <v>23</v>
      </c>
      <c r="D232" s="56" t="s">
        <v>417</v>
      </c>
      <c r="E232" s="56" t="s">
        <v>418</v>
      </c>
      <c r="F232" s="56" t="s">
        <v>39</v>
      </c>
      <c r="G232" s="56" t="s">
        <v>40</v>
      </c>
      <c r="H232" s="56"/>
      <c r="I232" s="56" t="s">
        <v>25</v>
      </c>
      <c r="J232" s="56" t="s">
        <v>25</v>
      </c>
      <c r="K232" s="55"/>
      <c r="L232" s="143">
        <v>0</v>
      </c>
      <c r="M232" s="144">
        <v>3400</v>
      </c>
      <c r="N232" s="145">
        <v>3400</v>
      </c>
      <c r="O232" s="146">
        <f t="shared" ref="O232:O239" si="91">N232-M232</f>
        <v>0</v>
      </c>
      <c r="P232" s="57">
        <f t="shared" si="88"/>
        <v>100</v>
      </c>
      <c r="Q232" s="15"/>
    </row>
    <row r="233" spans="1:17" ht="28.5" outlineLevel="1" x14ac:dyDescent="0.2">
      <c r="A233" s="110">
        <f t="shared" si="85"/>
        <v>230</v>
      </c>
      <c r="B233" s="55" t="s">
        <v>419</v>
      </c>
      <c r="C233" s="56" t="s">
        <v>23</v>
      </c>
      <c r="D233" s="56" t="s">
        <v>417</v>
      </c>
      <c r="E233" s="56" t="s">
        <v>420</v>
      </c>
      <c r="F233" s="56" t="s">
        <v>138</v>
      </c>
      <c r="G233" s="56" t="s">
        <v>40</v>
      </c>
      <c r="H233" s="56"/>
      <c r="I233" s="56" t="s">
        <v>25</v>
      </c>
      <c r="J233" s="56" t="s">
        <v>25</v>
      </c>
      <c r="K233" s="55"/>
      <c r="L233" s="143">
        <v>0</v>
      </c>
      <c r="M233" s="144">
        <v>899</v>
      </c>
      <c r="N233" s="145">
        <v>0</v>
      </c>
      <c r="O233" s="146">
        <f t="shared" si="91"/>
        <v>-899</v>
      </c>
      <c r="P233" s="57">
        <f t="shared" si="88"/>
        <v>0</v>
      </c>
      <c r="Q233" s="15"/>
    </row>
    <row r="234" spans="1:17" outlineLevel="1" x14ac:dyDescent="0.2">
      <c r="A234" s="110">
        <f t="shared" si="85"/>
        <v>231</v>
      </c>
      <c r="B234" s="55" t="s">
        <v>421</v>
      </c>
      <c r="C234" s="56" t="s">
        <v>23</v>
      </c>
      <c r="D234" s="56" t="s">
        <v>417</v>
      </c>
      <c r="E234" s="56" t="s">
        <v>422</v>
      </c>
      <c r="F234" s="56" t="s">
        <v>138</v>
      </c>
      <c r="G234" s="56" t="s">
        <v>40</v>
      </c>
      <c r="H234" s="56"/>
      <c r="I234" s="56" t="s">
        <v>25</v>
      </c>
      <c r="J234" s="56" t="s">
        <v>25</v>
      </c>
      <c r="K234" s="55"/>
      <c r="L234" s="143">
        <v>0</v>
      </c>
      <c r="M234" s="144">
        <v>1899</v>
      </c>
      <c r="N234" s="145">
        <v>1899</v>
      </c>
      <c r="O234" s="146">
        <f t="shared" si="91"/>
        <v>0</v>
      </c>
      <c r="P234" s="57">
        <f t="shared" si="88"/>
        <v>100</v>
      </c>
      <c r="Q234" s="15"/>
    </row>
    <row r="235" spans="1:17" outlineLevel="1" x14ac:dyDescent="0.2">
      <c r="A235" s="110">
        <f t="shared" si="85"/>
        <v>232</v>
      </c>
      <c r="B235" s="55" t="s">
        <v>423</v>
      </c>
      <c r="C235" s="56" t="s">
        <v>23</v>
      </c>
      <c r="D235" s="56" t="s">
        <v>417</v>
      </c>
      <c r="E235" s="56" t="s">
        <v>424</v>
      </c>
      <c r="F235" s="56" t="s">
        <v>425</v>
      </c>
      <c r="G235" s="56" t="s">
        <v>40</v>
      </c>
      <c r="H235" s="56"/>
      <c r="I235" s="56" t="s">
        <v>25</v>
      </c>
      <c r="J235" s="56" t="s">
        <v>25</v>
      </c>
      <c r="K235" s="55"/>
      <c r="L235" s="143">
        <v>0</v>
      </c>
      <c r="M235" s="144">
        <v>1071</v>
      </c>
      <c r="N235" s="145">
        <v>1071</v>
      </c>
      <c r="O235" s="146">
        <f t="shared" si="91"/>
        <v>0</v>
      </c>
      <c r="P235" s="57">
        <f t="shared" si="88"/>
        <v>100</v>
      </c>
      <c r="Q235" s="15"/>
    </row>
    <row r="236" spans="1:17" outlineLevel="1" x14ac:dyDescent="0.2">
      <c r="A236" s="110">
        <f t="shared" si="85"/>
        <v>233</v>
      </c>
      <c r="B236" s="55" t="s">
        <v>426</v>
      </c>
      <c r="C236" s="56" t="s">
        <v>23</v>
      </c>
      <c r="D236" s="56" t="s">
        <v>417</v>
      </c>
      <c r="E236" s="56" t="s">
        <v>25</v>
      </c>
      <c r="F236" s="56" t="s">
        <v>182</v>
      </c>
      <c r="G236" s="56" t="s">
        <v>112</v>
      </c>
      <c r="H236" s="56"/>
      <c r="I236" s="56" t="s">
        <v>25</v>
      </c>
      <c r="J236" s="56" t="s">
        <v>25</v>
      </c>
      <c r="K236" s="55" t="s">
        <v>25</v>
      </c>
      <c r="L236" s="143">
        <v>0</v>
      </c>
      <c r="M236" s="144">
        <v>8974</v>
      </c>
      <c r="N236" s="145">
        <v>0</v>
      </c>
      <c r="O236" s="146">
        <f t="shared" si="91"/>
        <v>-8974</v>
      </c>
      <c r="P236" s="57">
        <f t="shared" si="88"/>
        <v>0</v>
      </c>
      <c r="Q236" s="15"/>
    </row>
    <row r="237" spans="1:17" outlineLevel="1" x14ac:dyDescent="0.2">
      <c r="A237" s="110">
        <f t="shared" si="85"/>
        <v>234</v>
      </c>
      <c r="B237" s="55" t="s">
        <v>427</v>
      </c>
      <c r="C237" s="56" t="s">
        <v>428</v>
      </c>
      <c r="D237" s="56" t="s">
        <v>417</v>
      </c>
      <c r="E237" s="56" t="s">
        <v>429</v>
      </c>
      <c r="F237" s="56" t="s">
        <v>182</v>
      </c>
      <c r="G237" s="56" t="s">
        <v>183</v>
      </c>
      <c r="H237" s="56" t="s">
        <v>430</v>
      </c>
      <c r="I237" s="56" t="s">
        <v>25</v>
      </c>
      <c r="J237" s="56" t="s">
        <v>25</v>
      </c>
      <c r="K237" s="55"/>
      <c r="L237" s="143">
        <v>0</v>
      </c>
      <c r="M237" s="144">
        <v>1574</v>
      </c>
      <c r="N237" s="145">
        <v>1574</v>
      </c>
      <c r="O237" s="146">
        <f t="shared" si="91"/>
        <v>0</v>
      </c>
      <c r="P237" s="57">
        <f t="shared" si="88"/>
        <v>100</v>
      </c>
      <c r="Q237" s="15"/>
    </row>
    <row r="238" spans="1:17" outlineLevel="1" x14ac:dyDescent="0.2">
      <c r="A238" s="110">
        <f t="shared" si="85"/>
        <v>235</v>
      </c>
      <c r="B238" s="55" t="s">
        <v>431</v>
      </c>
      <c r="C238" s="56" t="s">
        <v>428</v>
      </c>
      <c r="D238" s="56" t="s">
        <v>417</v>
      </c>
      <c r="E238" s="56" t="s">
        <v>432</v>
      </c>
      <c r="F238" s="56" t="s">
        <v>182</v>
      </c>
      <c r="G238" s="56" t="s">
        <v>183</v>
      </c>
      <c r="H238" s="56" t="s">
        <v>430</v>
      </c>
      <c r="I238" s="56" t="s">
        <v>25</v>
      </c>
      <c r="J238" s="56" t="s">
        <v>25</v>
      </c>
      <c r="K238" s="55"/>
      <c r="L238" s="143">
        <v>0</v>
      </c>
      <c r="M238" s="144">
        <v>1666</v>
      </c>
      <c r="N238" s="145">
        <v>1666</v>
      </c>
      <c r="O238" s="146">
        <f t="shared" si="91"/>
        <v>0</v>
      </c>
      <c r="P238" s="57">
        <f t="shared" si="88"/>
        <v>100</v>
      </c>
      <c r="Q238" s="15"/>
    </row>
    <row r="239" spans="1:17" outlineLevel="1" x14ac:dyDescent="0.2">
      <c r="A239" s="110">
        <f t="shared" si="85"/>
        <v>236</v>
      </c>
      <c r="B239" s="55" t="s">
        <v>433</v>
      </c>
      <c r="C239" s="56" t="s">
        <v>428</v>
      </c>
      <c r="D239" s="56" t="s">
        <v>417</v>
      </c>
      <c r="E239" s="56" t="s">
        <v>434</v>
      </c>
      <c r="F239" s="56" t="s">
        <v>182</v>
      </c>
      <c r="G239" s="56" t="s">
        <v>183</v>
      </c>
      <c r="H239" s="56" t="s">
        <v>146</v>
      </c>
      <c r="I239" s="56" t="s">
        <v>139</v>
      </c>
      <c r="J239" s="56" t="s">
        <v>147</v>
      </c>
      <c r="K239" s="55"/>
      <c r="L239" s="143">
        <v>0</v>
      </c>
      <c r="M239" s="144">
        <v>1877</v>
      </c>
      <c r="N239" s="145">
        <v>1877</v>
      </c>
      <c r="O239" s="146">
        <f t="shared" si="91"/>
        <v>0</v>
      </c>
      <c r="P239" s="57">
        <f t="shared" si="88"/>
        <v>100</v>
      </c>
      <c r="Q239" s="15"/>
    </row>
    <row r="240" spans="1:17" s="16" customFormat="1" ht="14.25" customHeight="1" x14ac:dyDescent="0.25">
      <c r="A240" s="99">
        <f t="shared" si="85"/>
        <v>237</v>
      </c>
      <c r="B240" s="81" t="s">
        <v>435</v>
      </c>
      <c r="C240" s="62"/>
      <c r="D240" s="62"/>
      <c r="E240" s="62"/>
      <c r="F240" s="62"/>
      <c r="G240" s="62"/>
      <c r="H240" s="62"/>
      <c r="I240" s="62"/>
      <c r="J240" s="62"/>
      <c r="K240" s="63"/>
      <c r="L240" s="152">
        <f>SUM(L243:L255)</f>
        <v>3535</v>
      </c>
      <c r="M240" s="152">
        <f t="shared" ref="M240:O240" si="92">SUM(M243:M255)</f>
        <v>5621</v>
      </c>
      <c r="N240" s="152">
        <f t="shared" si="92"/>
        <v>5092</v>
      </c>
      <c r="O240" s="153">
        <f t="shared" si="92"/>
        <v>-529</v>
      </c>
      <c r="P240" s="82">
        <f t="shared" si="88"/>
        <v>90.588863191602925</v>
      </c>
      <c r="Q240" s="15"/>
    </row>
    <row r="241" spans="1:17" s="16" customFormat="1" ht="14.25" customHeight="1" x14ac:dyDescent="0.2">
      <c r="A241" s="109">
        <f t="shared" si="85"/>
        <v>238</v>
      </c>
      <c r="B241" s="64" t="s">
        <v>13</v>
      </c>
      <c r="C241" s="65"/>
      <c r="D241" s="65"/>
      <c r="E241" s="65"/>
      <c r="F241" s="65"/>
      <c r="G241" s="65"/>
      <c r="H241" s="65"/>
      <c r="I241" s="65"/>
      <c r="J241" s="65"/>
      <c r="K241" s="66"/>
      <c r="L241" s="154">
        <f>SUM(L243:L250)</f>
        <v>3535</v>
      </c>
      <c r="M241" s="154">
        <f t="shared" ref="M241:O241" si="93">SUM(M243:M250)</f>
        <v>3955</v>
      </c>
      <c r="N241" s="154">
        <f t="shared" si="93"/>
        <v>3426</v>
      </c>
      <c r="O241" s="151">
        <f t="shared" si="93"/>
        <v>-529</v>
      </c>
      <c r="P241" s="19">
        <f t="shared" si="88"/>
        <v>86.624525916561311</v>
      </c>
      <c r="Q241" s="15"/>
    </row>
    <row r="242" spans="1:17" s="16" customFormat="1" ht="14.25" customHeight="1" x14ac:dyDescent="0.2">
      <c r="A242" s="102">
        <f t="shared" si="85"/>
        <v>239</v>
      </c>
      <c r="B242" s="83" t="s">
        <v>14</v>
      </c>
      <c r="C242" s="84"/>
      <c r="D242" s="84"/>
      <c r="E242" s="84"/>
      <c r="F242" s="84"/>
      <c r="G242" s="84"/>
      <c r="H242" s="84"/>
      <c r="I242" s="84"/>
      <c r="J242" s="84"/>
      <c r="K242" s="85"/>
      <c r="L242" s="155">
        <f>SUM(L251:L255)</f>
        <v>0</v>
      </c>
      <c r="M242" s="155">
        <f t="shared" ref="M242:O242" si="94">SUM(M251:M255)</f>
        <v>1666</v>
      </c>
      <c r="N242" s="155">
        <f t="shared" si="94"/>
        <v>1666</v>
      </c>
      <c r="O242" s="156">
        <f t="shared" si="94"/>
        <v>0</v>
      </c>
      <c r="P242" s="23">
        <f t="shared" si="88"/>
        <v>100</v>
      </c>
      <c r="Q242" s="15"/>
    </row>
    <row r="243" spans="1:17" ht="28.5" outlineLevel="1" x14ac:dyDescent="0.2">
      <c r="A243" s="110">
        <f t="shared" si="85"/>
        <v>240</v>
      </c>
      <c r="B243" s="55" t="s">
        <v>436</v>
      </c>
      <c r="C243" s="56" t="s">
        <v>23</v>
      </c>
      <c r="D243" s="56" t="s">
        <v>437</v>
      </c>
      <c r="E243" s="56" t="s">
        <v>169</v>
      </c>
      <c r="F243" s="56" t="s">
        <v>170</v>
      </c>
      <c r="G243" s="56" t="s">
        <v>40</v>
      </c>
      <c r="H243" s="56"/>
      <c r="I243" s="56" t="s">
        <v>25</v>
      </c>
      <c r="J243" s="56" t="s">
        <v>25</v>
      </c>
      <c r="K243" s="55"/>
      <c r="L243" s="143">
        <v>630</v>
      </c>
      <c r="M243" s="144">
        <v>630</v>
      </c>
      <c r="N243" s="145">
        <v>629</v>
      </c>
      <c r="O243" s="146">
        <f t="shared" ref="O243:O255" si="95">N243-M243</f>
        <v>-1</v>
      </c>
      <c r="P243" s="57">
        <f t="shared" si="88"/>
        <v>99.841269841269849</v>
      </c>
      <c r="Q243" s="15"/>
    </row>
    <row r="244" spans="1:17" ht="28.5" outlineLevel="1" x14ac:dyDescent="0.2">
      <c r="A244" s="110">
        <f t="shared" si="85"/>
        <v>241</v>
      </c>
      <c r="B244" s="55" t="s">
        <v>438</v>
      </c>
      <c r="C244" s="56" t="s">
        <v>23</v>
      </c>
      <c r="D244" s="56" t="s">
        <v>437</v>
      </c>
      <c r="E244" s="56" t="s">
        <v>439</v>
      </c>
      <c r="F244" s="56" t="s">
        <v>440</v>
      </c>
      <c r="G244" s="56" t="s">
        <v>40</v>
      </c>
      <c r="H244" s="56"/>
      <c r="I244" s="56" t="s">
        <v>25</v>
      </c>
      <c r="J244" s="56" t="s">
        <v>25</v>
      </c>
      <c r="K244" s="55"/>
      <c r="L244" s="143">
        <v>215</v>
      </c>
      <c r="M244" s="144">
        <v>85</v>
      </c>
      <c r="N244" s="145">
        <v>0</v>
      </c>
      <c r="O244" s="146">
        <f t="shared" si="95"/>
        <v>-85</v>
      </c>
      <c r="P244" s="57">
        <f t="shared" si="88"/>
        <v>0</v>
      </c>
      <c r="Q244" s="15"/>
    </row>
    <row r="245" spans="1:17" outlineLevel="1" x14ac:dyDescent="0.2">
      <c r="A245" s="110">
        <f t="shared" si="85"/>
        <v>242</v>
      </c>
      <c r="B245" s="55" t="s">
        <v>441</v>
      </c>
      <c r="C245" s="56" t="s">
        <v>23</v>
      </c>
      <c r="D245" s="56" t="s">
        <v>437</v>
      </c>
      <c r="E245" s="56" t="s">
        <v>442</v>
      </c>
      <c r="F245" s="56" t="s">
        <v>440</v>
      </c>
      <c r="G245" s="56" t="s">
        <v>40</v>
      </c>
      <c r="H245" s="56"/>
      <c r="I245" s="56" t="s">
        <v>25</v>
      </c>
      <c r="J245" s="56" t="s">
        <v>25</v>
      </c>
      <c r="K245" s="55"/>
      <c r="L245" s="143">
        <v>270</v>
      </c>
      <c r="M245" s="144">
        <v>270</v>
      </c>
      <c r="N245" s="145">
        <v>264</v>
      </c>
      <c r="O245" s="146">
        <f t="shared" si="95"/>
        <v>-6</v>
      </c>
      <c r="P245" s="57">
        <f t="shared" si="88"/>
        <v>97.777777777777771</v>
      </c>
      <c r="Q245" s="15"/>
    </row>
    <row r="246" spans="1:17" outlineLevel="1" x14ac:dyDescent="0.2">
      <c r="A246" s="110">
        <f t="shared" si="85"/>
        <v>243</v>
      </c>
      <c r="B246" s="55" t="s">
        <v>443</v>
      </c>
      <c r="C246" s="56" t="s">
        <v>23</v>
      </c>
      <c r="D246" s="56" t="s">
        <v>437</v>
      </c>
      <c r="E246" s="56" t="s">
        <v>444</v>
      </c>
      <c r="F246" s="56" t="s">
        <v>440</v>
      </c>
      <c r="G246" s="56" t="s">
        <v>40</v>
      </c>
      <c r="H246" s="56"/>
      <c r="I246" s="56" t="s">
        <v>25</v>
      </c>
      <c r="J246" s="56" t="s">
        <v>25</v>
      </c>
      <c r="K246" s="55"/>
      <c r="L246" s="143">
        <v>1220</v>
      </c>
      <c r="M246" s="144">
        <v>1220</v>
      </c>
      <c r="N246" s="145">
        <v>1220</v>
      </c>
      <c r="O246" s="146">
        <f t="shared" si="95"/>
        <v>0</v>
      </c>
      <c r="P246" s="57">
        <f t="shared" si="88"/>
        <v>100</v>
      </c>
      <c r="Q246" s="15"/>
    </row>
    <row r="247" spans="1:17" ht="14.25" customHeight="1" outlineLevel="1" x14ac:dyDescent="0.2">
      <c r="A247" s="110">
        <f t="shared" si="85"/>
        <v>244</v>
      </c>
      <c r="B247" s="55" t="s">
        <v>445</v>
      </c>
      <c r="C247" s="56" t="s">
        <v>23</v>
      </c>
      <c r="D247" s="56" t="s">
        <v>437</v>
      </c>
      <c r="E247" s="56" t="s">
        <v>446</v>
      </c>
      <c r="F247" s="56" t="s">
        <v>440</v>
      </c>
      <c r="G247" s="56" t="s">
        <v>40</v>
      </c>
      <c r="H247" s="56"/>
      <c r="I247" s="56" t="s">
        <v>25</v>
      </c>
      <c r="J247" s="56" t="s">
        <v>25</v>
      </c>
      <c r="K247" s="55"/>
      <c r="L247" s="143">
        <v>0</v>
      </c>
      <c r="M247" s="144">
        <v>550</v>
      </c>
      <c r="N247" s="145">
        <v>513</v>
      </c>
      <c r="O247" s="146">
        <f t="shared" si="95"/>
        <v>-37</v>
      </c>
      <c r="P247" s="57">
        <f t="shared" si="88"/>
        <v>93.27272727272728</v>
      </c>
      <c r="Q247" s="15"/>
    </row>
    <row r="248" spans="1:17" outlineLevel="1" x14ac:dyDescent="0.2">
      <c r="A248" s="110">
        <f t="shared" si="85"/>
        <v>245</v>
      </c>
      <c r="B248" s="55" t="s">
        <v>447</v>
      </c>
      <c r="C248" s="56" t="s">
        <v>23</v>
      </c>
      <c r="D248" s="56" t="s">
        <v>437</v>
      </c>
      <c r="E248" s="56" t="s">
        <v>448</v>
      </c>
      <c r="F248" s="56" t="s">
        <v>440</v>
      </c>
      <c r="G248" s="56" t="s">
        <v>40</v>
      </c>
      <c r="H248" s="56"/>
      <c r="I248" s="56" t="s">
        <v>25</v>
      </c>
      <c r="J248" s="56" t="s">
        <v>25</v>
      </c>
      <c r="K248" s="55"/>
      <c r="L248" s="143">
        <v>400</v>
      </c>
      <c r="M248" s="144">
        <v>400</v>
      </c>
      <c r="N248" s="145">
        <v>0</v>
      </c>
      <c r="O248" s="146">
        <f t="shared" si="95"/>
        <v>-400</v>
      </c>
      <c r="P248" s="57">
        <f t="shared" si="88"/>
        <v>0</v>
      </c>
      <c r="Q248" s="15"/>
    </row>
    <row r="249" spans="1:17" ht="28.5" outlineLevel="1" x14ac:dyDescent="0.2">
      <c r="A249" s="110">
        <f t="shared" si="85"/>
        <v>246</v>
      </c>
      <c r="B249" s="55" t="s">
        <v>449</v>
      </c>
      <c r="C249" s="56" t="s">
        <v>23</v>
      </c>
      <c r="D249" s="56" t="s">
        <v>437</v>
      </c>
      <c r="E249" s="56" t="s">
        <v>450</v>
      </c>
      <c r="F249" s="56" t="s">
        <v>440</v>
      </c>
      <c r="G249" s="56" t="s">
        <v>40</v>
      </c>
      <c r="H249" s="56"/>
      <c r="I249" s="56" t="s">
        <v>25</v>
      </c>
      <c r="J249" s="56" t="s">
        <v>25</v>
      </c>
      <c r="K249" s="55"/>
      <c r="L249" s="143">
        <v>300</v>
      </c>
      <c r="M249" s="144">
        <v>300</v>
      </c>
      <c r="N249" s="145">
        <v>300</v>
      </c>
      <c r="O249" s="146">
        <f t="shared" si="95"/>
        <v>0</v>
      </c>
      <c r="P249" s="57">
        <f t="shared" si="88"/>
        <v>100</v>
      </c>
      <c r="Q249" s="15"/>
    </row>
    <row r="250" spans="1:17" outlineLevel="1" x14ac:dyDescent="0.2">
      <c r="A250" s="110">
        <f t="shared" si="85"/>
        <v>247</v>
      </c>
      <c r="B250" s="55" t="s">
        <v>451</v>
      </c>
      <c r="C250" s="56" t="s">
        <v>23</v>
      </c>
      <c r="D250" s="56" t="s">
        <v>437</v>
      </c>
      <c r="E250" s="56" t="s">
        <v>452</v>
      </c>
      <c r="F250" s="56" t="s">
        <v>440</v>
      </c>
      <c r="G250" s="56" t="s">
        <v>40</v>
      </c>
      <c r="H250" s="56"/>
      <c r="I250" s="56" t="s">
        <v>25</v>
      </c>
      <c r="J250" s="56" t="s">
        <v>25</v>
      </c>
      <c r="K250" s="55"/>
      <c r="L250" s="143">
        <v>500</v>
      </c>
      <c r="M250" s="144">
        <v>500</v>
      </c>
      <c r="N250" s="145">
        <v>500</v>
      </c>
      <c r="O250" s="146">
        <f t="shared" si="95"/>
        <v>0</v>
      </c>
      <c r="P250" s="57">
        <f t="shared" si="88"/>
        <v>100</v>
      </c>
      <c r="Q250" s="15"/>
    </row>
    <row r="251" spans="1:17" ht="28.5" outlineLevel="1" x14ac:dyDescent="0.2">
      <c r="A251" s="110">
        <f t="shared" si="85"/>
        <v>248</v>
      </c>
      <c r="B251" s="55" t="s">
        <v>453</v>
      </c>
      <c r="C251" s="56" t="s">
        <v>23</v>
      </c>
      <c r="D251" s="56" t="s">
        <v>437</v>
      </c>
      <c r="E251" s="56" t="s">
        <v>442</v>
      </c>
      <c r="F251" s="56" t="s">
        <v>440</v>
      </c>
      <c r="G251" s="56" t="s">
        <v>183</v>
      </c>
      <c r="H251" s="56" t="s">
        <v>454</v>
      </c>
      <c r="I251" s="56" t="s">
        <v>25</v>
      </c>
      <c r="J251" s="56" t="s">
        <v>25</v>
      </c>
      <c r="K251" s="55"/>
      <c r="L251" s="143">
        <v>0</v>
      </c>
      <c r="M251" s="144">
        <v>616</v>
      </c>
      <c r="N251" s="145">
        <v>616</v>
      </c>
      <c r="O251" s="146">
        <f t="shared" si="95"/>
        <v>0</v>
      </c>
      <c r="P251" s="57">
        <f t="shared" si="88"/>
        <v>100</v>
      </c>
      <c r="Q251" s="15"/>
    </row>
    <row r="252" spans="1:17" ht="28.5" outlineLevel="1" x14ac:dyDescent="0.2">
      <c r="A252" s="110">
        <f t="shared" si="85"/>
        <v>249</v>
      </c>
      <c r="B252" s="55" t="s">
        <v>455</v>
      </c>
      <c r="C252" s="56" t="s">
        <v>23</v>
      </c>
      <c r="D252" s="56" t="s">
        <v>437</v>
      </c>
      <c r="E252" s="56" t="s">
        <v>444</v>
      </c>
      <c r="F252" s="56" t="s">
        <v>440</v>
      </c>
      <c r="G252" s="56" t="s">
        <v>183</v>
      </c>
      <c r="H252" s="56" t="s">
        <v>454</v>
      </c>
      <c r="I252" s="56" t="s">
        <v>25</v>
      </c>
      <c r="J252" s="56" t="s">
        <v>25</v>
      </c>
      <c r="K252" s="55"/>
      <c r="L252" s="143">
        <v>0</v>
      </c>
      <c r="M252" s="144">
        <v>455</v>
      </c>
      <c r="N252" s="145">
        <v>455</v>
      </c>
      <c r="O252" s="146">
        <f t="shared" si="95"/>
        <v>0</v>
      </c>
      <c r="P252" s="57">
        <f t="shared" si="88"/>
        <v>100</v>
      </c>
      <c r="Q252" s="15"/>
    </row>
    <row r="253" spans="1:17" outlineLevel="1" x14ac:dyDescent="0.2">
      <c r="A253" s="110">
        <f t="shared" si="85"/>
        <v>250</v>
      </c>
      <c r="B253" s="55" t="s">
        <v>456</v>
      </c>
      <c r="C253" s="56" t="s">
        <v>23</v>
      </c>
      <c r="D253" s="56" t="s">
        <v>437</v>
      </c>
      <c r="E253" s="56" t="s">
        <v>439</v>
      </c>
      <c r="F253" s="56" t="s">
        <v>440</v>
      </c>
      <c r="G253" s="56" t="s">
        <v>183</v>
      </c>
      <c r="H253" s="56" t="s">
        <v>457</v>
      </c>
      <c r="I253" s="56" t="s">
        <v>25</v>
      </c>
      <c r="J253" s="56" t="s">
        <v>25</v>
      </c>
      <c r="K253" s="55"/>
      <c r="L253" s="143">
        <v>0</v>
      </c>
      <c r="M253" s="144">
        <v>132</v>
      </c>
      <c r="N253" s="145">
        <v>132</v>
      </c>
      <c r="O253" s="146">
        <f t="shared" si="95"/>
        <v>0</v>
      </c>
      <c r="P253" s="57">
        <f t="shared" si="88"/>
        <v>100</v>
      </c>
      <c r="Q253" s="15"/>
    </row>
    <row r="254" spans="1:17" outlineLevel="1" x14ac:dyDescent="0.2">
      <c r="A254" s="110">
        <f t="shared" si="85"/>
        <v>251</v>
      </c>
      <c r="B254" s="55" t="s">
        <v>458</v>
      </c>
      <c r="C254" s="56" t="s">
        <v>23</v>
      </c>
      <c r="D254" s="56" t="s">
        <v>437</v>
      </c>
      <c r="E254" s="56" t="s">
        <v>444</v>
      </c>
      <c r="F254" s="56" t="s">
        <v>440</v>
      </c>
      <c r="G254" s="56" t="s">
        <v>183</v>
      </c>
      <c r="H254" s="56" t="s">
        <v>457</v>
      </c>
      <c r="I254" s="56" t="s">
        <v>25</v>
      </c>
      <c r="J254" s="56" t="s">
        <v>25</v>
      </c>
      <c r="K254" s="55"/>
      <c r="L254" s="143">
        <v>0</v>
      </c>
      <c r="M254" s="144">
        <v>76</v>
      </c>
      <c r="N254" s="145">
        <v>76</v>
      </c>
      <c r="O254" s="146">
        <f t="shared" si="95"/>
        <v>0</v>
      </c>
      <c r="P254" s="57">
        <f t="shared" si="88"/>
        <v>100</v>
      </c>
      <c r="Q254" s="15"/>
    </row>
    <row r="255" spans="1:17" outlineLevel="1" x14ac:dyDescent="0.2">
      <c r="A255" s="110">
        <f t="shared" si="85"/>
        <v>252</v>
      </c>
      <c r="B255" s="55" t="s">
        <v>459</v>
      </c>
      <c r="C255" s="56" t="s">
        <v>23</v>
      </c>
      <c r="D255" s="56" t="s">
        <v>437</v>
      </c>
      <c r="E255" s="56" t="s">
        <v>450</v>
      </c>
      <c r="F255" s="56" t="s">
        <v>440</v>
      </c>
      <c r="G255" s="56" t="s">
        <v>183</v>
      </c>
      <c r="H255" s="56" t="s">
        <v>460</v>
      </c>
      <c r="I255" s="56" t="s">
        <v>25</v>
      </c>
      <c r="J255" s="56" t="s">
        <v>25</v>
      </c>
      <c r="K255" s="55"/>
      <c r="L255" s="143">
        <v>0</v>
      </c>
      <c r="M255" s="144">
        <v>387</v>
      </c>
      <c r="N255" s="145">
        <v>387</v>
      </c>
      <c r="O255" s="146">
        <f t="shared" si="95"/>
        <v>0</v>
      </c>
      <c r="P255" s="57">
        <f t="shared" si="88"/>
        <v>100</v>
      </c>
      <c r="Q255" s="15"/>
    </row>
    <row r="256" spans="1:17" s="16" customFormat="1" ht="14.25" customHeight="1" x14ac:dyDescent="0.25">
      <c r="A256" s="99">
        <f t="shared" si="85"/>
        <v>253</v>
      </c>
      <c r="B256" s="81" t="s">
        <v>461</v>
      </c>
      <c r="C256" s="62"/>
      <c r="D256" s="62"/>
      <c r="E256" s="62"/>
      <c r="F256" s="62"/>
      <c r="G256" s="62"/>
      <c r="H256" s="62"/>
      <c r="I256" s="62"/>
      <c r="J256" s="62"/>
      <c r="K256" s="63"/>
      <c r="L256" s="152">
        <f>SUM(L258:L266)</f>
        <v>1000</v>
      </c>
      <c r="M256" s="152">
        <f t="shared" ref="M256:O256" si="96">SUM(M258:M266)</f>
        <v>8150</v>
      </c>
      <c r="N256" s="152">
        <f t="shared" si="96"/>
        <v>8150</v>
      </c>
      <c r="O256" s="153">
        <f t="shared" si="96"/>
        <v>0</v>
      </c>
      <c r="P256" s="82">
        <f t="shared" si="88"/>
        <v>100</v>
      </c>
      <c r="Q256" s="15"/>
    </row>
    <row r="257" spans="1:17" s="16" customFormat="1" ht="14.25" customHeight="1" x14ac:dyDescent="0.2">
      <c r="A257" s="109">
        <f t="shared" si="85"/>
        <v>254</v>
      </c>
      <c r="B257" s="64" t="s">
        <v>13</v>
      </c>
      <c r="C257" s="65"/>
      <c r="D257" s="65"/>
      <c r="E257" s="65"/>
      <c r="F257" s="65"/>
      <c r="G257" s="65"/>
      <c r="H257" s="65"/>
      <c r="I257" s="65"/>
      <c r="J257" s="65"/>
      <c r="K257" s="66"/>
      <c r="L257" s="154">
        <f>SUM(L258:L266)</f>
        <v>1000</v>
      </c>
      <c r="M257" s="154">
        <f t="shared" ref="M257:O257" si="97">SUM(M258:M266)</f>
        <v>8150</v>
      </c>
      <c r="N257" s="154">
        <f t="shared" si="97"/>
        <v>8150</v>
      </c>
      <c r="O257" s="151">
        <f t="shared" si="97"/>
        <v>0</v>
      </c>
      <c r="P257" s="19">
        <f t="shared" si="88"/>
        <v>100</v>
      </c>
      <c r="Q257" s="15"/>
    </row>
    <row r="258" spans="1:17" ht="28.5" outlineLevel="1" x14ac:dyDescent="0.2">
      <c r="A258" s="110">
        <f t="shared" si="85"/>
        <v>255</v>
      </c>
      <c r="B258" s="55" t="s">
        <v>462</v>
      </c>
      <c r="C258" s="56" t="s">
        <v>23</v>
      </c>
      <c r="D258" s="56" t="s">
        <v>463</v>
      </c>
      <c r="E258" s="56" t="s">
        <v>464</v>
      </c>
      <c r="F258" s="56" t="s">
        <v>207</v>
      </c>
      <c r="G258" s="56" t="s">
        <v>40</v>
      </c>
      <c r="H258" s="56"/>
      <c r="I258" s="56" t="s">
        <v>25</v>
      </c>
      <c r="J258" s="56" t="s">
        <v>25</v>
      </c>
      <c r="K258" s="55"/>
      <c r="L258" s="143">
        <v>1000</v>
      </c>
      <c r="M258" s="144">
        <v>1000</v>
      </c>
      <c r="N258" s="145">
        <v>1000</v>
      </c>
      <c r="O258" s="146">
        <f t="shared" ref="O258:O266" si="98">N258-M258</f>
        <v>0</v>
      </c>
      <c r="P258" s="57">
        <f t="shared" si="88"/>
        <v>100</v>
      </c>
      <c r="Q258" s="15"/>
    </row>
    <row r="259" spans="1:17" outlineLevel="1" x14ac:dyDescent="0.2">
      <c r="A259" s="110">
        <f t="shared" si="85"/>
        <v>256</v>
      </c>
      <c r="B259" s="55" t="s">
        <v>465</v>
      </c>
      <c r="C259" s="56" t="s">
        <v>23</v>
      </c>
      <c r="D259" s="56" t="s">
        <v>463</v>
      </c>
      <c r="E259" s="56" t="s">
        <v>206</v>
      </c>
      <c r="F259" s="56" t="s">
        <v>207</v>
      </c>
      <c r="G259" s="56" t="s">
        <v>40</v>
      </c>
      <c r="H259" s="56"/>
      <c r="I259" s="56" t="s">
        <v>25</v>
      </c>
      <c r="J259" s="56" t="s">
        <v>25</v>
      </c>
      <c r="K259" s="55"/>
      <c r="L259" s="143">
        <v>0</v>
      </c>
      <c r="M259" s="144">
        <v>489</v>
      </c>
      <c r="N259" s="145">
        <v>489</v>
      </c>
      <c r="O259" s="146">
        <f t="shared" si="98"/>
        <v>0</v>
      </c>
      <c r="P259" s="57">
        <f t="shared" si="88"/>
        <v>100</v>
      </c>
      <c r="Q259" s="15"/>
    </row>
    <row r="260" spans="1:17" ht="28.5" outlineLevel="1" x14ac:dyDescent="0.2">
      <c r="A260" s="110">
        <f t="shared" si="85"/>
        <v>257</v>
      </c>
      <c r="B260" s="55" t="s">
        <v>466</v>
      </c>
      <c r="C260" s="56" t="s">
        <v>23</v>
      </c>
      <c r="D260" s="56" t="s">
        <v>463</v>
      </c>
      <c r="E260" s="56" t="s">
        <v>206</v>
      </c>
      <c r="F260" s="56" t="s">
        <v>207</v>
      </c>
      <c r="G260" s="56" t="s">
        <v>40</v>
      </c>
      <c r="H260" s="56"/>
      <c r="I260" s="56" t="s">
        <v>25</v>
      </c>
      <c r="J260" s="56" t="s">
        <v>25</v>
      </c>
      <c r="K260" s="55"/>
      <c r="L260" s="143">
        <v>0</v>
      </c>
      <c r="M260" s="144">
        <v>1491</v>
      </c>
      <c r="N260" s="145">
        <v>1491</v>
      </c>
      <c r="O260" s="146">
        <f t="shared" si="98"/>
        <v>0</v>
      </c>
      <c r="P260" s="57">
        <f t="shared" si="88"/>
        <v>100</v>
      </c>
      <c r="Q260" s="15"/>
    </row>
    <row r="261" spans="1:17" ht="28.5" outlineLevel="1" x14ac:dyDescent="0.2">
      <c r="A261" s="110">
        <f t="shared" si="85"/>
        <v>258</v>
      </c>
      <c r="B261" s="55" t="s">
        <v>467</v>
      </c>
      <c r="C261" s="56" t="s">
        <v>23</v>
      </c>
      <c r="D261" s="56" t="s">
        <v>463</v>
      </c>
      <c r="E261" s="56" t="s">
        <v>468</v>
      </c>
      <c r="F261" s="56" t="s">
        <v>207</v>
      </c>
      <c r="G261" s="56" t="s">
        <v>40</v>
      </c>
      <c r="H261" s="56"/>
      <c r="I261" s="56" t="s">
        <v>25</v>
      </c>
      <c r="J261" s="56" t="s">
        <v>25</v>
      </c>
      <c r="K261" s="55"/>
      <c r="L261" s="143">
        <v>0</v>
      </c>
      <c r="M261" s="144">
        <v>1890</v>
      </c>
      <c r="N261" s="145">
        <v>1890</v>
      </c>
      <c r="O261" s="146">
        <f t="shared" si="98"/>
        <v>0</v>
      </c>
      <c r="P261" s="57">
        <f t="shared" si="88"/>
        <v>100</v>
      </c>
      <c r="Q261" s="15"/>
    </row>
    <row r="262" spans="1:17" ht="28.5" outlineLevel="1" x14ac:dyDescent="0.2">
      <c r="A262" s="110">
        <f t="shared" ref="A262:A325" si="99">1+A261</f>
        <v>259</v>
      </c>
      <c r="B262" s="55" t="s">
        <v>469</v>
      </c>
      <c r="C262" s="56" t="s">
        <v>23</v>
      </c>
      <c r="D262" s="56" t="s">
        <v>463</v>
      </c>
      <c r="E262" s="56" t="s">
        <v>239</v>
      </c>
      <c r="F262" s="56" t="s">
        <v>207</v>
      </c>
      <c r="G262" s="56" t="s">
        <v>40</v>
      </c>
      <c r="H262" s="56"/>
      <c r="I262" s="56" t="s">
        <v>25</v>
      </c>
      <c r="J262" s="56" t="s">
        <v>25</v>
      </c>
      <c r="K262" s="55"/>
      <c r="L262" s="143">
        <v>0</v>
      </c>
      <c r="M262" s="144">
        <v>536</v>
      </c>
      <c r="N262" s="145">
        <v>536</v>
      </c>
      <c r="O262" s="146">
        <f t="shared" si="98"/>
        <v>0</v>
      </c>
      <c r="P262" s="57">
        <f t="shared" si="88"/>
        <v>100</v>
      </c>
      <c r="Q262" s="15"/>
    </row>
    <row r="263" spans="1:17" ht="28.5" outlineLevel="1" x14ac:dyDescent="0.2">
      <c r="A263" s="110">
        <f t="shared" si="99"/>
        <v>260</v>
      </c>
      <c r="B263" s="55" t="s">
        <v>470</v>
      </c>
      <c r="C263" s="56" t="s">
        <v>23</v>
      </c>
      <c r="D263" s="56" t="s">
        <v>463</v>
      </c>
      <c r="E263" s="56" t="s">
        <v>239</v>
      </c>
      <c r="F263" s="56" t="s">
        <v>207</v>
      </c>
      <c r="G263" s="56" t="s">
        <v>40</v>
      </c>
      <c r="H263" s="56"/>
      <c r="I263" s="56" t="s">
        <v>25</v>
      </c>
      <c r="J263" s="56" t="s">
        <v>25</v>
      </c>
      <c r="K263" s="55"/>
      <c r="L263" s="143">
        <v>0</v>
      </c>
      <c r="M263" s="144">
        <v>1100</v>
      </c>
      <c r="N263" s="145">
        <v>1100</v>
      </c>
      <c r="O263" s="146">
        <f t="shared" si="98"/>
        <v>0</v>
      </c>
      <c r="P263" s="57">
        <f t="shared" si="88"/>
        <v>100</v>
      </c>
      <c r="Q263" s="15"/>
    </row>
    <row r="264" spans="1:17" ht="28.5" outlineLevel="1" x14ac:dyDescent="0.2">
      <c r="A264" s="110">
        <f t="shared" si="99"/>
        <v>261</v>
      </c>
      <c r="B264" s="55" t="s">
        <v>471</v>
      </c>
      <c r="C264" s="56" t="s">
        <v>23</v>
      </c>
      <c r="D264" s="56" t="s">
        <v>463</v>
      </c>
      <c r="E264" s="56" t="s">
        <v>239</v>
      </c>
      <c r="F264" s="56" t="s">
        <v>207</v>
      </c>
      <c r="G264" s="56" t="s">
        <v>40</v>
      </c>
      <c r="H264" s="56"/>
      <c r="I264" s="56" t="s">
        <v>25</v>
      </c>
      <c r="J264" s="56" t="s">
        <v>25</v>
      </c>
      <c r="K264" s="55"/>
      <c r="L264" s="143">
        <v>0</v>
      </c>
      <c r="M264" s="144">
        <v>800</v>
      </c>
      <c r="N264" s="145">
        <v>800</v>
      </c>
      <c r="O264" s="146">
        <f t="shared" si="98"/>
        <v>0</v>
      </c>
      <c r="P264" s="57">
        <f t="shared" si="88"/>
        <v>100</v>
      </c>
      <c r="Q264" s="15"/>
    </row>
    <row r="265" spans="1:17" ht="14.25" customHeight="1" outlineLevel="1" x14ac:dyDescent="0.2">
      <c r="A265" s="110">
        <f t="shared" si="99"/>
        <v>262</v>
      </c>
      <c r="B265" s="55" t="s">
        <v>472</v>
      </c>
      <c r="C265" s="56" t="s">
        <v>23</v>
      </c>
      <c r="D265" s="56" t="s">
        <v>463</v>
      </c>
      <c r="E265" s="56" t="s">
        <v>473</v>
      </c>
      <c r="F265" s="56" t="s">
        <v>474</v>
      </c>
      <c r="G265" s="56" t="s">
        <v>40</v>
      </c>
      <c r="H265" s="56"/>
      <c r="I265" s="56" t="s">
        <v>25</v>
      </c>
      <c r="J265" s="56" t="s">
        <v>25</v>
      </c>
      <c r="K265" s="55"/>
      <c r="L265" s="143">
        <v>0</v>
      </c>
      <c r="M265" s="144">
        <v>365</v>
      </c>
      <c r="N265" s="145">
        <v>365</v>
      </c>
      <c r="O265" s="146">
        <f t="shared" si="98"/>
        <v>0</v>
      </c>
      <c r="P265" s="57">
        <f t="shared" si="88"/>
        <v>100</v>
      </c>
      <c r="Q265" s="15"/>
    </row>
    <row r="266" spans="1:17" ht="28.5" outlineLevel="1" x14ac:dyDescent="0.2">
      <c r="A266" s="110">
        <f t="shared" si="99"/>
        <v>263</v>
      </c>
      <c r="B266" s="55" t="s">
        <v>475</v>
      </c>
      <c r="C266" s="56" t="s">
        <v>23</v>
      </c>
      <c r="D266" s="56" t="s">
        <v>463</v>
      </c>
      <c r="E266" s="56" t="s">
        <v>476</v>
      </c>
      <c r="F266" s="56" t="s">
        <v>474</v>
      </c>
      <c r="G266" s="56" t="s">
        <v>40</v>
      </c>
      <c r="H266" s="56"/>
      <c r="I266" s="56" t="s">
        <v>25</v>
      </c>
      <c r="J266" s="56" t="s">
        <v>25</v>
      </c>
      <c r="K266" s="55"/>
      <c r="L266" s="143">
        <v>0</v>
      </c>
      <c r="M266" s="144">
        <v>479</v>
      </c>
      <c r="N266" s="145">
        <v>479</v>
      </c>
      <c r="O266" s="146">
        <f t="shared" si="98"/>
        <v>0</v>
      </c>
      <c r="P266" s="57">
        <f t="shared" si="88"/>
        <v>100</v>
      </c>
      <c r="Q266" s="15"/>
    </row>
    <row r="267" spans="1:17" s="16" customFormat="1" ht="14.25" customHeight="1" x14ac:dyDescent="0.25">
      <c r="A267" s="99">
        <f t="shared" si="99"/>
        <v>264</v>
      </c>
      <c r="B267" s="81" t="s">
        <v>477</v>
      </c>
      <c r="C267" s="62"/>
      <c r="D267" s="62"/>
      <c r="E267" s="62"/>
      <c r="F267" s="62"/>
      <c r="G267" s="62"/>
      <c r="H267" s="62"/>
      <c r="I267" s="62"/>
      <c r="J267" s="62"/>
      <c r="K267" s="63"/>
      <c r="L267" s="152">
        <f>SUM(L270:L278)</f>
        <v>314000</v>
      </c>
      <c r="M267" s="152">
        <f t="shared" ref="M267:O267" si="100">SUM(M270:M278)</f>
        <v>409432</v>
      </c>
      <c r="N267" s="152">
        <f t="shared" si="100"/>
        <v>409432</v>
      </c>
      <c r="O267" s="153">
        <f t="shared" si="100"/>
        <v>0</v>
      </c>
      <c r="P267" s="82">
        <f t="shared" si="88"/>
        <v>100</v>
      </c>
      <c r="Q267" s="15"/>
    </row>
    <row r="268" spans="1:17" s="16" customFormat="1" ht="14.25" customHeight="1" x14ac:dyDescent="0.2">
      <c r="A268" s="109">
        <f t="shared" si="99"/>
        <v>265</v>
      </c>
      <c r="B268" s="64" t="s">
        <v>13</v>
      </c>
      <c r="C268" s="65"/>
      <c r="D268" s="65"/>
      <c r="E268" s="65"/>
      <c r="F268" s="65"/>
      <c r="G268" s="65"/>
      <c r="H268" s="65"/>
      <c r="I268" s="65"/>
      <c r="J268" s="65"/>
      <c r="K268" s="66"/>
      <c r="L268" s="154">
        <f>SUM(L270:L274)</f>
        <v>314000</v>
      </c>
      <c r="M268" s="154">
        <f t="shared" ref="M268:O268" si="101">SUM(M270:M274)</f>
        <v>384959</v>
      </c>
      <c r="N268" s="154">
        <f t="shared" si="101"/>
        <v>384959</v>
      </c>
      <c r="O268" s="151">
        <f t="shared" si="101"/>
        <v>0</v>
      </c>
      <c r="P268" s="19">
        <f t="shared" si="88"/>
        <v>100</v>
      </c>
      <c r="Q268" s="15"/>
    </row>
    <row r="269" spans="1:17" s="16" customFormat="1" ht="14.25" customHeight="1" x14ac:dyDescent="0.2">
      <c r="A269" s="102">
        <f t="shared" si="99"/>
        <v>266</v>
      </c>
      <c r="B269" s="83" t="s">
        <v>14</v>
      </c>
      <c r="C269" s="84"/>
      <c r="D269" s="84"/>
      <c r="E269" s="84"/>
      <c r="F269" s="84"/>
      <c r="G269" s="84"/>
      <c r="H269" s="84"/>
      <c r="I269" s="84"/>
      <c r="J269" s="84"/>
      <c r="K269" s="85"/>
      <c r="L269" s="155">
        <f>SUM(L275:L278)</f>
        <v>0</v>
      </c>
      <c r="M269" s="155">
        <f t="shared" ref="M269:O269" si="102">SUM(M275:M278)</f>
        <v>24473</v>
      </c>
      <c r="N269" s="155">
        <f t="shared" si="102"/>
        <v>24473</v>
      </c>
      <c r="O269" s="156">
        <f t="shared" si="102"/>
        <v>0</v>
      </c>
      <c r="P269" s="23">
        <f t="shared" si="88"/>
        <v>100</v>
      </c>
      <c r="Q269" s="15"/>
    </row>
    <row r="270" spans="1:17" ht="28.5" outlineLevel="1" x14ac:dyDescent="0.2">
      <c r="A270" s="110">
        <f t="shared" si="99"/>
        <v>267</v>
      </c>
      <c r="B270" s="55" t="s">
        <v>478</v>
      </c>
      <c r="C270" s="56" t="s">
        <v>23</v>
      </c>
      <c r="D270" s="56" t="s">
        <v>479</v>
      </c>
      <c r="E270" s="56" t="s">
        <v>269</v>
      </c>
      <c r="F270" s="56" t="s">
        <v>480</v>
      </c>
      <c r="G270" s="56" t="s">
        <v>40</v>
      </c>
      <c r="H270" s="56"/>
      <c r="I270" s="56" t="s">
        <v>25</v>
      </c>
      <c r="J270" s="56" t="s">
        <v>25</v>
      </c>
      <c r="K270" s="55"/>
      <c r="L270" s="143">
        <v>0</v>
      </c>
      <c r="M270" s="144">
        <v>100</v>
      </c>
      <c r="N270" s="145">
        <v>100</v>
      </c>
      <c r="O270" s="146">
        <f t="shared" ref="O270:O278" si="103">N270-M270</f>
        <v>0</v>
      </c>
      <c r="P270" s="57">
        <f t="shared" si="88"/>
        <v>100</v>
      </c>
      <c r="Q270" s="15"/>
    </row>
    <row r="271" spans="1:17" outlineLevel="1" x14ac:dyDescent="0.2">
      <c r="A271" s="110">
        <f t="shared" si="99"/>
        <v>268</v>
      </c>
      <c r="B271" s="55" t="s">
        <v>481</v>
      </c>
      <c r="C271" s="56" t="s">
        <v>23</v>
      </c>
      <c r="D271" s="56" t="s">
        <v>479</v>
      </c>
      <c r="E271" s="56" t="s">
        <v>269</v>
      </c>
      <c r="F271" s="56" t="s">
        <v>480</v>
      </c>
      <c r="G271" s="56" t="s">
        <v>40</v>
      </c>
      <c r="H271" s="56"/>
      <c r="I271" s="56" t="s">
        <v>25</v>
      </c>
      <c r="J271" s="56" t="s">
        <v>25</v>
      </c>
      <c r="K271" s="55"/>
      <c r="L271" s="143">
        <v>14000</v>
      </c>
      <c r="M271" s="144">
        <v>14000</v>
      </c>
      <c r="N271" s="145">
        <v>14000</v>
      </c>
      <c r="O271" s="146">
        <f t="shared" si="103"/>
        <v>0</v>
      </c>
      <c r="P271" s="57">
        <f t="shared" si="88"/>
        <v>100</v>
      </c>
      <c r="Q271" s="15"/>
    </row>
    <row r="272" spans="1:17" ht="28.5" outlineLevel="1" x14ac:dyDescent="0.2">
      <c r="A272" s="110">
        <f t="shared" si="99"/>
        <v>269</v>
      </c>
      <c r="B272" s="55" t="s">
        <v>482</v>
      </c>
      <c r="C272" s="56" t="s">
        <v>23</v>
      </c>
      <c r="D272" s="56" t="s">
        <v>479</v>
      </c>
      <c r="E272" s="56" t="s">
        <v>269</v>
      </c>
      <c r="F272" s="56" t="s">
        <v>480</v>
      </c>
      <c r="G272" s="56" t="s">
        <v>40</v>
      </c>
      <c r="H272" s="56"/>
      <c r="I272" s="56" t="s">
        <v>25</v>
      </c>
      <c r="J272" s="56" t="s">
        <v>25</v>
      </c>
      <c r="K272" s="55"/>
      <c r="L272" s="143">
        <v>0</v>
      </c>
      <c r="M272" s="144">
        <v>311</v>
      </c>
      <c r="N272" s="145">
        <v>311</v>
      </c>
      <c r="O272" s="146">
        <f t="shared" si="103"/>
        <v>0</v>
      </c>
      <c r="P272" s="57">
        <f t="shared" si="88"/>
        <v>100</v>
      </c>
      <c r="Q272" s="15"/>
    </row>
    <row r="273" spans="1:17" ht="28.5" outlineLevel="1" x14ac:dyDescent="0.2">
      <c r="A273" s="110">
        <f t="shared" si="99"/>
        <v>270</v>
      </c>
      <c r="B273" s="55" t="s">
        <v>483</v>
      </c>
      <c r="C273" s="56" t="s">
        <v>23</v>
      </c>
      <c r="D273" s="56" t="s">
        <v>479</v>
      </c>
      <c r="E273" s="56" t="s">
        <v>269</v>
      </c>
      <c r="F273" s="56" t="s">
        <v>480</v>
      </c>
      <c r="G273" s="56" t="s">
        <v>40</v>
      </c>
      <c r="H273" s="56" t="s">
        <v>484</v>
      </c>
      <c r="I273" s="56" t="s">
        <v>25</v>
      </c>
      <c r="J273" s="56" t="s">
        <v>25</v>
      </c>
      <c r="K273" s="55"/>
      <c r="L273" s="143">
        <v>0</v>
      </c>
      <c r="M273" s="144">
        <v>548</v>
      </c>
      <c r="N273" s="145">
        <v>548</v>
      </c>
      <c r="O273" s="146">
        <f t="shared" si="103"/>
        <v>0</v>
      </c>
      <c r="P273" s="57">
        <f t="shared" si="88"/>
        <v>100</v>
      </c>
      <c r="Q273" s="15"/>
    </row>
    <row r="274" spans="1:17" ht="28.5" outlineLevel="1" x14ac:dyDescent="0.2">
      <c r="A274" s="110">
        <f t="shared" si="99"/>
        <v>271</v>
      </c>
      <c r="B274" s="55" t="s">
        <v>485</v>
      </c>
      <c r="C274" s="56" t="s">
        <v>23</v>
      </c>
      <c r="D274" s="56" t="s">
        <v>479</v>
      </c>
      <c r="E274" s="56" t="s">
        <v>25</v>
      </c>
      <c r="F274" s="56" t="s">
        <v>486</v>
      </c>
      <c r="G274" s="56" t="s">
        <v>487</v>
      </c>
      <c r="H274" s="56"/>
      <c r="I274" s="56" t="s">
        <v>25</v>
      </c>
      <c r="J274" s="56" t="s">
        <v>25</v>
      </c>
      <c r="K274" s="55"/>
      <c r="L274" s="143">
        <v>300000</v>
      </c>
      <c r="M274" s="144">
        <v>370000</v>
      </c>
      <c r="N274" s="145">
        <v>370000</v>
      </c>
      <c r="O274" s="146">
        <f t="shared" si="103"/>
        <v>0</v>
      </c>
      <c r="P274" s="57">
        <f t="shared" si="88"/>
        <v>100</v>
      </c>
      <c r="Q274" s="15"/>
    </row>
    <row r="275" spans="1:17" outlineLevel="1" x14ac:dyDescent="0.2">
      <c r="A275" s="110">
        <f t="shared" si="99"/>
        <v>272</v>
      </c>
      <c r="B275" s="55" t="s">
        <v>488</v>
      </c>
      <c r="C275" s="56" t="s">
        <v>428</v>
      </c>
      <c r="D275" s="56" t="s">
        <v>479</v>
      </c>
      <c r="E275" s="56" t="s">
        <v>489</v>
      </c>
      <c r="F275" s="56" t="s">
        <v>490</v>
      </c>
      <c r="G275" s="56" t="s">
        <v>183</v>
      </c>
      <c r="H275" s="56" t="s">
        <v>146</v>
      </c>
      <c r="I275" s="56" t="s">
        <v>491</v>
      </c>
      <c r="J275" s="56" t="s">
        <v>147</v>
      </c>
      <c r="K275" s="55"/>
      <c r="L275" s="143">
        <v>0</v>
      </c>
      <c r="M275" s="144">
        <v>6027</v>
      </c>
      <c r="N275" s="145">
        <v>6027</v>
      </c>
      <c r="O275" s="146">
        <f t="shared" si="103"/>
        <v>0</v>
      </c>
      <c r="P275" s="57">
        <f t="shared" si="88"/>
        <v>100</v>
      </c>
      <c r="Q275" s="15"/>
    </row>
    <row r="276" spans="1:17" ht="14.25" customHeight="1" outlineLevel="1" x14ac:dyDescent="0.2">
      <c r="A276" s="110">
        <f t="shared" si="99"/>
        <v>273</v>
      </c>
      <c r="B276" s="55" t="s">
        <v>1600</v>
      </c>
      <c r="C276" s="56" t="s">
        <v>428</v>
      </c>
      <c r="D276" s="56" t="s">
        <v>479</v>
      </c>
      <c r="E276" s="56" t="s">
        <v>269</v>
      </c>
      <c r="F276" s="56" t="s">
        <v>480</v>
      </c>
      <c r="G276" s="56" t="s">
        <v>183</v>
      </c>
      <c r="H276" s="56" t="s">
        <v>143</v>
      </c>
      <c r="I276" s="56" t="s">
        <v>491</v>
      </c>
      <c r="J276" s="56" t="s">
        <v>140</v>
      </c>
      <c r="K276" s="55"/>
      <c r="L276" s="143">
        <v>0</v>
      </c>
      <c r="M276" s="144">
        <v>725</v>
      </c>
      <c r="N276" s="145">
        <v>725</v>
      </c>
      <c r="O276" s="146">
        <f t="shared" si="103"/>
        <v>0</v>
      </c>
      <c r="P276" s="57">
        <f t="shared" si="88"/>
        <v>100</v>
      </c>
      <c r="Q276" s="15"/>
    </row>
    <row r="277" spans="1:17" ht="14.25" customHeight="1" outlineLevel="1" x14ac:dyDescent="0.2">
      <c r="A277" s="110">
        <f t="shared" si="99"/>
        <v>274</v>
      </c>
      <c r="B277" s="55" t="s">
        <v>1599</v>
      </c>
      <c r="C277" s="56" t="s">
        <v>428</v>
      </c>
      <c r="D277" s="56" t="s">
        <v>479</v>
      </c>
      <c r="E277" s="56" t="s">
        <v>269</v>
      </c>
      <c r="F277" s="56" t="s">
        <v>480</v>
      </c>
      <c r="G277" s="56" t="s">
        <v>183</v>
      </c>
      <c r="H277" s="56" t="s">
        <v>146</v>
      </c>
      <c r="I277" s="56" t="s">
        <v>491</v>
      </c>
      <c r="J277" s="56" t="s">
        <v>147</v>
      </c>
      <c r="K277" s="55"/>
      <c r="L277" s="143">
        <v>0</v>
      </c>
      <c r="M277" s="144">
        <v>12335</v>
      </c>
      <c r="N277" s="145">
        <v>12335</v>
      </c>
      <c r="O277" s="146">
        <f t="shared" si="103"/>
        <v>0</v>
      </c>
      <c r="P277" s="57">
        <f t="shared" si="88"/>
        <v>100</v>
      </c>
      <c r="Q277" s="15"/>
    </row>
    <row r="278" spans="1:17" ht="28.5" outlineLevel="1" x14ac:dyDescent="0.2">
      <c r="A278" s="110">
        <f t="shared" si="99"/>
        <v>275</v>
      </c>
      <c r="B278" s="55" t="s">
        <v>492</v>
      </c>
      <c r="C278" s="56" t="s">
        <v>23</v>
      </c>
      <c r="D278" s="56" t="s">
        <v>479</v>
      </c>
      <c r="E278" s="56" t="s">
        <v>269</v>
      </c>
      <c r="F278" s="56" t="s">
        <v>480</v>
      </c>
      <c r="G278" s="56" t="s">
        <v>183</v>
      </c>
      <c r="H278" s="56" t="s">
        <v>493</v>
      </c>
      <c r="I278" s="56" t="s">
        <v>25</v>
      </c>
      <c r="J278" s="56" t="s">
        <v>25</v>
      </c>
      <c r="K278" s="55"/>
      <c r="L278" s="143">
        <v>0</v>
      </c>
      <c r="M278" s="144">
        <v>5386</v>
      </c>
      <c r="N278" s="145">
        <v>5386</v>
      </c>
      <c r="O278" s="146">
        <f t="shared" si="103"/>
        <v>0</v>
      </c>
      <c r="P278" s="57">
        <f t="shared" si="88"/>
        <v>100</v>
      </c>
      <c r="Q278" s="15"/>
    </row>
    <row r="279" spans="1:17" s="16" customFormat="1" ht="14.25" customHeight="1" x14ac:dyDescent="0.25">
      <c r="A279" s="99">
        <f t="shared" si="99"/>
        <v>276</v>
      </c>
      <c r="B279" s="81" t="s">
        <v>494</v>
      </c>
      <c r="C279" s="62"/>
      <c r="D279" s="62"/>
      <c r="E279" s="62"/>
      <c r="F279" s="62"/>
      <c r="G279" s="62"/>
      <c r="H279" s="62"/>
      <c r="I279" s="62"/>
      <c r="J279" s="62"/>
      <c r="K279" s="63"/>
      <c r="L279" s="152">
        <f>SUM(L281:L285)</f>
        <v>56350</v>
      </c>
      <c r="M279" s="152">
        <f t="shared" ref="M279:O279" si="104">SUM(M281:M285)</f>
        <v>51610</v>
      </c>
      <c r="N279" s="152">
        <f t="shared" si="104"/>
        <v>51476</v>
      </c>
      <c r="O279" s="153">
        <f t="shared" si="104"/>
        <v>-134</v>
      </c>
      <c r="P279" s="82">
        <f t="shared" si="88"/>
        <v>99.740360395272234</v>
      </c>
      <c r="Q279" s="15"/>
    </row>
    <row r="280" spans="1:17" s="16" customFormat="1" ht="14.25" customHeight="1" x14ac:dyDescent="0.2">
      <c r="A280" s="109">
        <f t="shared" si="99"/>
        <v>277</v>
      </c>
      <c r="B280" s="64" t="s">
        <v>13</v>
      </c>
      <c r="C280" s="65"/>
      <c r="D280" s="65"/>
      <c r="E280" s="65"/>
      <c r="F280" s="65"/>
      <c r="G280" s="65"/>
      <c r="H280" s="65"/>
      <c r="I280" s="65"/>
      <c r="J280" s="65"/>
      <c r="K280" s="66"/>
      <c r="L280" s="154">
        <f>SUM(L281:L285)</f>
        <v>56350</v>
      </c>
      <c r="M280" s="154">
        <f t="shared" ref="M280:O280" si="105">SUM(M281:M285)</f>
        <v>51610</v>
      </c>
      <c r="N280" s="154">
        <f t="shared" si="105"/>
        <v>51476</v>
      </c>
      <c r="O280" s="151">
        <f t="shared" si="105"/>
        <v>-134</v>
      </c>
      <c r="P280" s="19">
        <f t="shared" si="88"/>
        <v>99.740360395272234</v>
      </c>
      <c r="Q280" s="15"/>
    </row>
    <row r="281" spans="1:17" outlineLevel="1" x14ac:dyDescent="0.2">
      <c r="A281" s="110">
        <f t="shared" si="99"/>
        <v>278</v>
      </c>
      <c r="B281" s="55" t="s">
        <v>495</v>
      </c>
      <c r="C281" s="56" t="s">
        <v>23</v>
      </c>
      <c r="D281" s="56" t="s">
        <v>496</v>
      </c>
      <c r="E281" s="56" t="s">
        <v>497</v>
      </c>
      <c r="F281" s="56" t="s">
        <v>190</v>
      </c>
      <c r="G281" s="56" t="s">
        <v>40</v>
      </c>
      <c r="H281" s="56"/>
      <c r="I281" s="56" t="s">
        <v>25</v>
      </c>
      <c r="J281" s="56" t="s">
        <v>25</v>
      </c>
      <c r="K281" s="55"/>
      <c r="L281" s="143">
        <v>55000</v>
      </c>
      <c r="M281" s="144">
        <v>49891</v>
      </c>
      <c r="N281" s="145">
        <v>49891</v>
      </c>
      <c r="O281" s="146">
        <f t="shared" ref="O281:O285" si="106">N281-M281</f>
        <v>0</v>
      </c>
      <c r="P281" s="57">
        <f t="shared" si="88"/>
        <v>100</v>
      </c>
      <c r="Q281" s="15"/>
    </row>
    <row r="282" spans="1:17" outlineLevel="1" x14ac:dyDescent="0.2">
      <c r="A282" s="110">
        <f t="shared" si="99"/>
        <v>279</v>
      </c>
      <c r="B282" s="55" t="s">
        <v>498</v>
      </c>
      <c r="C282" s="56" t="s">
        <v>23</v>
      </c>
      <c r="D282" s="56" t="s">
        <v>496</v>
      </c>
      <c r="E282" s="56" t="s">
        <v>499</v>
      </c>
      <c r="F282" s="56" t="s">
        <v>500</v>
      </c>
      <c r="G282" s="56" t="s">
        <v>40</v>
      </c>
      <c r="H282" s="56"/>
      <c r="I282" s="56" t="s">
        <v>25</v>
      </c>
      <c r="J282" s="56" t="s">
        <v>25</v>
      </c>
      <c r="K282" s="55"/>
      <c r="L282" s="143">
        <v>1200</v>
      </c>
      <c r="M282" s="144">
        <v>1200</v>
      </c>
      <c r="N282" s="145">
        <v>1200</v>
      </c>
      <c r="O282" s="146">
        <f t="shared" si="106"/>
        <v>0</v>
      </c>
      <c r="P282" s="57">
        <f t="shared" si="88"/>
        <v>100</v>
      </c>
      <c r="Q282" s="15"/>
    </row>
    <row r="283" spans="1:17" outlineLevel="1" x14ac:dyDescent="0.2">
      <c r="A283" s="110">
        <f t="shared" si="99"/>
        <v>280</v>
      </c>
      <c r="B283" s="55" t="s">
        <v>501</v>
      </c>
      <c r="C283" s="56" t="s">
        <v>23</v>
      </c>
      <c r="D283" s="56" t="s">
        <v>496</v>
      </c>
      <c r="E283" s="56" t="s">
        <v>25</v>
      </c>
      <c r="F283" s="56" t="s">
        <v>77</v>
      </c>
      <c r="G283" s="56" t="s">
        <v>27</v>
      </c>
      <c r="H283" s="56"/>
      <c r="I283" s="56" t="s">
        <v>25</v>
      </c>
      <c r="J283" s="56" t="s">
        <v>25</v>
      </c>
      <c r="K283" s="55"/>
      <c r="L283" s="143">
        <v>150</v>
      </c>
      <c r="M283" s="144">
        <v>350</v>
      </c>
      <c r="N283" s="145">
        <v>216</v>
      </c>
      <c r="O283" s="146">
        <f t="shared" si="106"/>
        <v>-134</v>
      </c>
      <c r="P283" s="57">
        <f t="shared" si="88"/>
        <v>61.714285714285708</v>
      </c>
      <c r="Q283" s="15"/>
    </row>
    <row r="284" spans="1:17" outlineLevel="1" x14ac:dyDescent="0.2">
      <c r="A284" s="110">
        <f t="shared" si="99"/>
        <v>281</v>
      </c>
      <c r="B284" s="55" t="s">
        <v>502</v>
      </c>
      <c r="C284" s="56" t="s">
        <v>23</v>
      </c>
      <c r="D284" s="56" t="s">
        <v>496</v>
      </c>
      <c r="E284" s="56" t="s">
        <v>25</v>
      </c>
      <c r="F284" s="56" t="s">
        <v>77</v>
      </c>
      <c r="G284" s="56" t="s">
        <v>27</v>
      </c>
      <c r="H284" s="56"/>
      <c r="I284" s="56" t="s">
        <v>25</v>
      </c>
      <c r="J284" s="56" t="s">
        <v>25</v>
      </c>
      <c r="K284" s="55"/>
      <c r="L284" s="143">
        <v>0</v>
      </c>
      <c r="M284" s="144">
        <v>121</v>
      </c>
      <c r="N284" s="145">
        <v>121</v>
      </c>
      <c r="O284" s="146">
        <f>N284-M284</f>
        <v>0</v>
      </c>
      <c r="P284" s="57">
        <f>N284/M284*100</f>
        <v>100</v>
      </c>
      <c r="Q284" s="15"/>
    </row>
    <row r="285" spans="1:17" outlineLevel="1" x14ac:dyDescent="0.2">
      <c r="A285" s="110">
        <f t="shared" si="99"/>
        <v>282</v>
      </c>
      <c r="B285" s="55" t="s">
        <v>503</v>
      </c>
      <c r="C285" s="56" t="s">
        <v>23</v>
      </c>
      <c r="D285" s="56" t="s">
        <v>496</v>
      </c>
      <c r="E285" s="56" t="s">
        <v>25</v>
      </c>
      <c r="F285" s="56" t="s">
        <v>77</v>
      </c>
      <c r="G285" s="56" t="s">
        <v>29</v>
      </c>
      <c r="H285" s="56"/>
      <c r="I285" s="56" t="s">
        <v>25</v>
      </c>
      <c r="J285" s="56" t="s">
        <v>25</v>
      </c>
      <c r="K285" s="55"/>
      <c r="L285" s="143">
        <v>0</v>
      </c>
      <c r="M285" s="144">
        <v>48</v>
      </c>
      <c r="N285" s="145">
        <v>48</v>
      </c>
      <c r="O285" s="146">
        <f t="shared" si="106"/>
        <v>0</v>
      </c>
      <c r="P285" s="57">
        <f t="shared" si="88"/>
        <v>100</v>
      </c>
      <c r="Q285" s="15"/>
    </row>
    <row r="286" spans="1:17" s="16" customFormat="1" ht="14.25" customHeight="1" x14ac:dyDescent="0.25">
      <c r="A286" s="99">
        <f t="shared" si="99"/>
        <v>283</v>
      </c>
      <c r="B286" s="81" t="s">
        <v>504</v>
      </c>
      <c r="C286" s="62"/>
      <c r="D286" s="62"/>
      <c r="E286" s="62"/>
      <c r="F286" s="62"/>
      <c r="G286" s="62"/>
      <c r="H286" s="62"/>
      <c r="I286" s="62"/>
      <c r="J286" s="62"/>
      <c r="K286" s="63"/>
      <c r="L286" s="152">
        <f>SUM(L288:L305)</f>
        <v>43699</v>
      </c>
      <c r="M286" s="152">
        <f t="shared" ref="M286:O286" si="107">SUM(M288:M305)</f>
        <v>199917</v>
      </c>
      <c r="N286" s="152">
        <f t="shared" si="107"/>
        <v>47822</v>
      </c>
      <c r="O286" s="153">
        <f t="shared" si="107"/>
        <v>-152095</v>
      </c>
      <c r="P286" s="82">
        <f t="shared" si="88"/>
        <v>23.920927184781686</v>
      </c>
      <c r="Q286" s="15"/>
    </row>
    <row r="287" spans="1:17" s="16" customFormat="1" ht="28.5" x14ac:dyDescent="0.2">
      <c r="A287" s="106">
        <f t="shared" si="99"/>
        <v>284</v>
      </c>
      <c r="B287" s="37" t="s">
        <v>18</v>
      </c>
      <c r="C287" s="38"/>
      <c r="D287" s="38"/>
      <c r="E287" s="38"/>
      <c r="F287" s="38"/>
      <c r="G287" s="38"/>
      <c r="H287" s="38"/>
      <c r="I287" s="38"/>
      <c r="J287" s="38"/>
      <c r="K287" s="39"/>
      <c r="L287" s="135">
        <f>SUM(L288:L305)</f>
        <v>43699</v>
      </c>
      <c r="M287" s="135">
        <f t="shared" ref="M287:O287" si="108">SUM(M288:M305)</f>
        <v>199917</v>
      </c>
      <c r="N287" s="135">
        <f t="shared" si="108"/>
        <v>47822</v>
      </c>
      <c r="O287" s="136">
        <f t="shared" si="108"/>
        <v>-152095</v>
      </c>
      <c r="P287" s="40">
        <f t="shared" si="88"/>
        <v>23.920927184781686</v>
      </c>
      <c r="Q287" s="15"/>
    </row>
    <row r="288" spans="1:17" outlineLevel="1" x14ac:dyDescent="0.2">
      <c r="A288" s="110">
        <f t="shared" si="99"/>
        <v>285</v>
      </c>
      <c r="B288" s="55" t="s">
        <v>505</v>
      </c>
      <c r="C288" s="56" t="s">
        <v>506</v>
      </c>
      <c r="D288" s="56" t="s">
        <v>507</v>
      </c>
      <c r="E288" s="56" t="s">
        <v>25</v>
      </c>
      <c r="F288" s="56" t="s">
        <v>508</v>
      </c>
      <c r="G288" s="56" t="s">
        <v>112</v>
      </c>
      <c r="H288" s="56"/>
      <c r="I288" s="56" t="s">
        <v>25</v>
      </c>
      <c r="J288" s="56" t="s">
        <v>25</v>
      </c>
      <c r="K288" s="55"/>
      <c r="L288" s="143">
        <v>5699</v>
      </c>
      <c r="M288" s="144">
        <v>35095</v>
      </c>
      <c r="N288" s="145">
        <v>0</v>
      </c>
      <c r="O288" s="146">
        <f t="shared" ref="O288:O304" si="109">N288-M288</f>
        <v>-35095</v>
      </c>
      <c r="P288" s="57">
        <f t="shared" si="88"/>
        <v>0</v>
      </c>
      <c r="Q288" s="15"/>
    </row>
    <row r="289" spans="1:17" s="2" customFormat="1" outlineLevel="1" x14ac:dyDescent="0.2">
      <c r="A289" s="110">
        <f t="shared" si="99"/>
        <v>286</v>
      </c>
      <c r="B289" s="55" t="s">
        <v>509</v>
      </c>
      <c r="C289" s="56" t="s">
        <v>510</v>
      </c>
      <c r="D289" s="56" t="s">
        <v>507</v>
      </c>
      <c r="E289" s="56" t="s">
        <v>25</v>
      </c>
      <c r="F289" s="56" t="s">
        <v>51</v>
      </c>
      <c r="G289" s="56" t="s">
        <v>112</v>
      </c>
      <c r="H289" s="56"/>
      <c r="I289" s="56" t="s">
        <v>25</v>
      </c>
      <c r="J289" s="56" t="s">
        <v>25</v>
      </c>
      <c r="K289" s="55"/>
      <c r="L289" s="143">
        <v>0</v>
      </c>
      <c r="M289" s="144">
        <v>35285</v>
      </c>
      <c r="N289" s="145">
        <v>0</v>
      </c>
      <c r="O289" s="146">
        <f t="shared" si="109"/>
        <v>-35285</v>
      </c>
      <c r="P289" s="57">
        <f t="shared" si="88"/>
        <v>0</v>
      </c>
      <c r="Q289" s="15"/>
    </row>
    <row r="290" spans="1:17" outlineLevel="1" x14ac:dyDescent="0.2">
      <c r="A290" s="110">
        <f t="shared" si="99"/>
        <v>287</v>
      </c>
      <c r="B290" s="55" t="s">
        <v>511</v>
      </c>
      <c r="C290" s="56" t="s">
        <v>512</v>
      </c>
      <c r="D290" s="56" t="s">
        <v>507</v>
      </c>
      <c r="E290" s="56" t="s">
        <v>25</v>
      </c>
      <c r="F290" s="56" t="s">
        <v>513</v>
      </c>
      <c r="G290" s="56" t="s">
        <v>112</v>
      </c>
      <c r="H290" s="56"/>
      <c r="I290" s="56" t="s">
        <v>25</v>
      </c>
      <c r="J290" s="56" t="s">
        <v>25</v>
      </c>
      <c r="K290" s="55"/>
      <c r="L290" s="143">
        <v>28000</v>
      </c>
      <c r="M290" s="144">
        <v>30258</v>
      </c>
      <c r="N290" s="145">
        <v>0</v>
      </c>
      <c r="O290" s="146">
        <f t="shared" si="109"/>
        <v>-30258</v>
      </c>
      <c r="P290" s="57">
        <f t="shared" si="88"/>
        <v>0</v>
      </c>
      <c r="Q290" s="15"/>
    </row>
    <row r="291" spans="1:17" outlineLevel="1" x14ac:dyDescent="0.2">
      <c r="A291" s="110">
        <f t="shared" si="99"/>
        <v>288</v>
      </c>
      <c r="B291" s="55" t="s">
        <v>514</v>
      </c>
      <c r="C291" s="56" t="s">
        <v>515</v>
      </c>
      <c r="D291" s="56" t="s">
        <v>507</v>
      </c>
      <c r="E291" s="56" t="s">
        <v>25</v>
      </c>
      <c r="F291" s="56" t="s">
        <v>513</v>
      </c>
      <c r="G291" s="56" t="s">
        <v>112</v>
      </c>
      <c r="H291" s="56"/>
      <c r="I291" s="56" t="s">
        <v>25</v>
      </c>
      <c r="J291" s="56" t="s">
        <v>25</v>
      </c>
      <c r="K291" s="55"/>
      <c r="L291" s="143">
        <v>0</v>
      </c>
      <c r="M291" s="144">
        <v>41457</v>
      </c>
      <c r="N291" s="145">
        <v>0</v>
      </c>
      <c r="O291" s="146">
        <f t="shared" si="109"/>
        <v>-41457</v>
      </c>
      <c r="P291" s="57">
        <f t="shared" si="88"/>
        <v>0</v>
      </c>
      <c r="Q291" s="15"/>
    </row>
    <row r="292" spans="1:17" outlineLevel="1" x14ac:dyDescent="0.2">
      <c r="A292" s="110">
        <f t="shared" si="99"/>
        <v>289</v>
      </c>
      <c r="B292" s="55" t="s">
        <v>516</v>
      </c>
      <c r="C292" s="56" t="s">
        <v>512</v>
      </c>
      <c r="D292" s="56" t="s">
        <v>507</v>
      </c>
      <c r="E292" s="56" t="s">
        <v>517</v>
      </c>
      <c r="F292" s="56" t="s">
        <v>518</v>
      </c>
      <c r="G292" s="56" t="s">
        <v>35</v>
      </c>
      <c r="H292" s="56"/>
      <c r="I292" s="56" t="s">
        <v>25</v>
      </c>
      <c r="J292" s="56" t="s">
        <v>25</v>
      </c>
      <c r="K292" s="55" t="s">
        <v>519</v>
      </c>
      <c r="L292" s="143">
        <v>0</v>
      </c>
      <c r="M292" s="144">
        <v>3066</v>
      </c>
      <c r="N292" s="145">
        <v>3066</v>
      </c>
      <c r="O292" s="146">
        <f t="shared" si="109"/>
        <v>0</v>
      </c>
      <c r="P292" s="57">
        <f t="shared" si="88"/>
        <v>100</v>
      </c>
      <c r="Q292" s="15"/>
    </row>
    <row r="293" spans="1:17" ht="28.5" outlineLevel="1" x14ac:dyDescent="0.2">
      <c r="A293" s="110">
        <f t="shared" si="99"/>
        <v>290</v>
      </c>
      <c r="B293" s="55" t="s">
        <v>520</v>
      </c>
      <c r="C293" s="56" t="s">
        <v>512</v>
      </c>
      <c r="D293" s="56" t="s">
        <v>507</v>
      </c>
      <c r="E293" s="56" t="s">
        <v>521</v>
      </c>
      <c r="F293" s="56" t="s">
        <v>522</v>
      </c>
      <c r="G293" s="56" t="s">
        <v>35</v>
      </c>
      <c r="H293" s="56"/>
      <c r="I293" s="56" t="s">
        <v>25</v>
      </c>
      <c r="J293" s="56" t="s">
        <v>25</v>
      </c>
      <c r="K293" s="55" t="s">
        <v>523</v>
      </c>
      <c r="L293" s="143">
        <v>0</v>
      </c>
      <c r="M293" s="144">
        <v>4901</v>
      </c>
      <c r="N293" s="145">
        <v>4901</v>
      </c>
      <c r="O293" s="146">
        <f t="shared" si="109"/>
        <v>0</v>
      </c>
      <c r="P293" s="57">
        <f t="shared" ref="P293:P356" si="110">N293/M293*100</f>
        <v>100</v>
      </c>
      <c r="Q293" s="15"/>
    </row>
    <row r="294" spans="1:17" outlineLevel="1" x14ac:dyDescent="0.2">
      <c r="A294" s="110">
        <f t="shared" si="99"/>
        <v>291</v>
      </c>
      <c r="B294" s="55" t="s">
        <v>524</v>
      </c>
      <c r="C294" s="56" t="s">
        <v>512</v>
      </c>
      <c r="D294" s="56" t="s">
        <v>507</v>
      </c>
      <c r="E294" s="56" t="s">
        <v>525</v>
      </c>
      <c r="F294" s="56" t="s">
        <v>522</v>
      </c>
      <c r="G294" s="56" t="s">
        <v>35</v>
      </c>
      <c r="H294" s="56"/>
      <c r="I294" s="56" t="s">
        <v>25</v>
      </c>
      <c r="J294" s="56" t="s">
        <v>25</v>
      </c>
      <c r="K294" s="55" t="s">
        <v>526</v>
      </c>
      <c r="L294" s="143">
        <v>0</v>
      </c>
      <c r="M294" s="144">
        <v>1453</v>
      </c>
      <c r="N294" s="145">
        <v>1453</v>
      </c>
      <c r="O294" s="146">
        <f t="shared" si="109"/>
        <v>0</v>
      </c>
      <c r="P294" s="57">
        <f t="shared" si="110"/>
        <v>100</v>
      </c>
      <c r="Q294" s="15"/>
    </row>
    <row r="295" spans="1:17" ht="28.5" outlineLevel="1" x14ac:dyDescent="0.2">
      <c r="A295" s="110">
        <f t="shared" si="99"/>
        <v>292</v>
      </c>
      <c r="B295" s="55" t="s">
        <v>527</v>
      </c>
      <c r="C295" s="56" t="s">
        <v>512</v>
      </c>
      <c r="D295" s="56" t="s">
        <v>507</v>
      </c>
      <c r="E295" s="56" t="s">
        <v>528</v>
      </c>
      <c r="F295" s="56" t="s">
        <v>522</v>
      </c>
      <c r="G295" s="56" t="s">
        <v>35</v>
      </c>
      <c r="H295" s="56"/>
      <c r="I295" s="56" t="s">
        <v>25</v>
      </c>
      <c r="J295" s="56" t="s">
        <v>25</v>
      </c>
      <c r="K295" s="55" t="s">
        <v>529</v>
      </c>
      <c r="L295" s="143">
        <v>0</v>
      </c>
      <c r="M295" s="144">
        <v>2345</v>
      </c>
      <c r="N295" s="145">
        <v>2345</v>
      </c>
      <c r="O295" s="146">
        <f t="shared" si="109"/>
        <v>0</v>
      </c>
      <c r="P295" s="57">
        <f t="shared" si="110"/>
        <v>100</v>
      </c>
      <c r="Q295" s="15"/>
    </row>
    <row r="296" spans="1:17" ht="28.5" outlineLevel="1" x14ac:dyDescent="0.2">
      <c r="A296" s="110">
        <f t="shared" si="99"/>
        <v>293</v>
      </c>
      <c r="B296" s="55" t="s">
        <v>530</v>
      </c>
      <c r="C296" s="56" t="s">
        <v>512</v>
      </c>
      <c r="D296" s="56" t="s">
        <v>507</v>
      </c>
      <c r="E296" s="56" t="s">
        <v>531</v>
      </c>
      <c r="F296" s="56" t="s">
        <v>522</v>
      </c>
      <c r="G296" s="56" t="s">
        <v>35</v>
      </c>
      <c r="H296" s="56"/>
      <c r="I296" s="56" t="s">
        <v>25</v>
      </c>
      <c r="J296" s="56" t="s">
        <v>25</v>
      </c>
      <c r="K296" s="55" t="s">
        <v>532</v>
      </c>
      <c r="L296" s="143">
        <v>0</v>
      </c>
      <c r="M296" s="144">
        <v>1560</v>
      </c>
      <c r="N296" s="145">
        <v>1560</v>
      </c>
      <c r="O296" s="146">
        <f t="shared" si="109"/>
        <v>0</v>
      </c>
      <c r="P296" s="57">
        <f t="shared" si="110"/>
        <v>100</v>
      </c>
      <c r="Q296" s="15"/>
    </row>
    <row r="297" spans="1:17" ht="28.5" outlineLevel="1" x14ac:dyDescent="0.2">
      <c r="A297" s="110">
        <f t="shared" si="99"/>
        <v>294</v>
      </c>
      <c r="B297" s="55" t="s">
        <v>533</v>
      </c>
      <c r="C297" s="56" t="s">
        <v>512</v>
      </c>
      <c r="D297" s="56" t="s">
        <v>507</v>
      </c>
      <c r="E297" s="56" t="s">
        <v>534</v>
      </c>
      <c r="F297" s="56" t="s">
        <v>522</v>
      </c>
      <c r="G297" s="56" t="s">
        <v>35</v>
      </c>
      <c r="H297" s="56"/>
      <c r="I297" s="56" t="s">
        <v>25</v>
      </c>
      <c r="J297" s="56" t="s">
        <v>25</v>
      </c>
      <c r="K297" s="55" t="s">
        <v>535</v>
      </c>
      <c r="L297" s="143">
        <v>0</v>
      </c>
      <c r="M297" s="144">
        <v>2423</v>
      </c>
      <c r="N297" s="145">
        <v>2423</v>
      </c>
      <c r="O297" s="146">
        <f t="shared" si="109"/>
        <v>0</v>
      </c>
      <c r="P297" s="57">
        <f t="shared" si="110"/>
        <v>100</v>
      </c>
      <c r="Q297" s="15"/>
    </row>
    <row r="298" spans="1:17" ht="28.5" outlineLevel="1" x14ac:dyDescent="0.2">
      <c r="A298" s="110">
        <f t="shared" si="99"/>
        <v>295</v>
      </c>
      <c r="B298" s="55" t="s">
        <v>536</v>
      </c>
      <c r="C298" s="56" t="s">
        <v>512</v>
      </c>
      <c r="D298" s="56" t="s">
        <v>507</v>
      </c>
      <c r="E298" s="56" t="s">
        <v>537</v>
      </c>
      <c r="F298" s="56" t="s">
        <v>522</v>
      </c>
      <c r="G298" s="56" t="s">
        <v>35</v>
      </c>
      <c r="H298" s="56"/>
      <c r="I298" s="56" t="s">
        <v>25</v>
      </c>
      <c r="J298" s="56" t="s">
        <v>25</v>
      </c>
      <c r="K298" s="55" t="s">
        <v>538</v>
      </c>
      <c r="L298" s="143">
        <v>0</v>
      </c>
      <c r="M298" s="144">
        <v>4521</v>
      </c>
      <c r="N298" s="145">
        <v>4521</v>
      </c>
      <c r="O298" s="146">
        <f t="shared" si="109"/>
        <v>0</v>
      </c>
      <c r="P298" s="57">
        <f t="shared" si="110"/>
        <v>100</v>
      </c>
      <c r="Q298" s="15"/>
    </row>
    <row r="299" spans="1:17" ht="28.5" outlineLevel="1" x14ac:dyDescent="0.2">
      <c r="A299" s="110">
        <f t="shared" si="99"/>
        <v>296</v>
      </c>
      <c r="B299" s="55" t="s">
        <v>539</v>
      </c>
      <c r="C299" s="56" t="s">
        <v>512</v>
      </c>
      <c r="D299" s="56" t="s">
        <v>507</v>
      </c>
      <c r="E299" s="56" t="s">
        <v>540</v>
      </c>
      <c r="F299" s="56" t="s">
        <v>522</v>
      </c>
      <c r="G299" s="56" t="s">
        <v>35</v>
      </c>
      <c r="H299" s="56"/>
      <c r="I299" s="56" t="s">
        <v>25</v>
      </c>
      <c r="J299" s="56" t="s">
        <v>25</v>
      </c>
      <c r="K299" s="55" t="s">
        <v>541</v>
      </c>
      <c r="L299" s="143">
        <v>0</v>
      </c>
      <c r="M299" s="144">
        <v>1342</v>
      </c>
      <c r="N299" s="145">
        <v>1342</v>
      </c>
      <c r="O299" s="146">
        <f t="shared" si="109"/>
        <v>0</v>
      </c>
      <c r="P299" s="57">
        <f t="shared" si="110"/>
        <v>100</v>
      </c>
      <c r="Q299" s="15"/>
    </row>
    <row r="300" spans="1:17" ht="28.5" outlineLevel="1" x14ac:dyDescent="0.2">
      <c r="A300" s="110">
        <f t="shared" si="99"/>
        <v>297</v>
      </c>
      <c r="B300" s="55" t="s">
        <v>542</v>
      </c>
      <c r="C300" s="56" t="s">
        <v>512</v>
      </c>
      <c r="D300" s="56" t="s">
        <v>507</v>
      </c>
      <c r="E300" s="56" t="s">
        <v>543</v>
      </c>
      <c r="F300" s="56" t="s">
        <v>522</v>
      </c>
      <c r="G300" s="56" t="s">
        <v>35</v>
      </c>
      <c r="H300" s="56"/>
      <c r="I300" s="56" t="s">
        <v>25</v>
      </c>
      <c r="J300" s="56" t="s">
        <v>25</v>
      </c>
      <c r="K300" s="55" t="s">
        <v>544</v>
      </c>
      <c r="L300" s="143">
        <v>0</v>
      </c>
      <c r="M300" s="144">
        <v>4999</v>
      </c>
      <c r="N300" s="145">
        <v>4999</v>
      </c>
      <c r="O300" s="146">
        <f t="shared" si="109"/>
        <v>0</v>
      </c>
      <c r="P300" s="57">
        <f t="shared" si="110"/>
        <v>100</v>
      </c>
      <c r="Q300" s="15"/>
    </row>
    <row r="301" spans="1:17" ht="28.5" outlineLevel="1" x14ac:dyDescent="0.2">
      <c r="A301" s="110">
        <f t="shared" si="99"/>
        <v>298</v>
      </c>
      <c r="B301" s="55" t="s">
        <v>545</v>
      </c>
      <c r="C301" s="56" t="s">
        <v>512</v>
      </c>
      <c r="D301" s="56" t="s">
        <v>507</v>
      </c>
      <c r="E301" s="56" t="s">
        <v>546</v>
      </c>
      <c r="F301" s="56" t="s">
        <v>522</v>
      </c>
      <c r="G301" s="56" t="s">
        <v>35</v>
      </c>
      <c r="H301" s="56"/>
      <c r="I301" s="56" t="s">
        <v>25</v>
      </c>
      <c r="J301" s="56" t="s">
        <v>25</v>
      </c>
      <c r="K301" s="55" t="s">
        <v>547</v>
      </c>
      <c r="L301" s="143">
        <v>0</v>
      </c>
      <c r="M301" s="144">
        <v>118</v>
      </c>
      <c r="N301" s="145">
        <v>118</v>
      </c>
      <c r="O301" s="146">
        <f t="shared" si="109"/>
        <v>0</v>
      </c>
      <c r="P301" s="57">
        <f t="shared" si="110"/>
        <v>100</v>
      </c>
      <c r="Q301" s="15"/>
    </row>
    <row r="302" spans="1:17" outlineLevel="1" x14ac:dyDescent="0.2">
      <c r="A302" s="110">
        <f t="shared" si="99"/>
        <v>299</v>
      </c>
      <c r="B302" s="55" t="s">
        <v>548</v>
      </c>
      <c r="C302" s="56" t="s">
        <v>512</v>
      </c>
      <c r="D302" s="56" t="s">
        <v>507</v>
      </c>
      <c r="E302" s="56" t="s">
        <v>549</v>
      </c>
      <c r="F302" s="56" t="s">
        <v>522</v>
      </c>
      <c r="G302" s="56" t="s">
        <v>35</v>
      </c>
      <c r="H302" s="56"/>
      <c r="I302" s="56" t="s">
        <v>25</v>
      </c>
      <c r="J302" s="56" t="s">
        <v>25</v>
      </c>
      <c r="K302" s="55" t="s">
        <v>550</v>
      </c>
      <c r="L302" s="143">
        <v>0</v>
      </c>
      <c r="M302" s="144">
        <v>1448</v>
      </c>
      <c r="N302" s="145">
        <v>1448</v>
      </c>
      <c r="O302" s="146">
        <f t="shared" si="109"/>
        <v>0</v>
      </c>
      <c r="P302" s="57">
        <f t="shared" si="110"/>
        <v>100</v>
      </c>
      <c r="Q302" s="15"/>
    </row>
    <row r="303" spans="1:17" ht="28.5" outlineLevel="1" x14ac:dyDescent="0.2">
      <c r="A303" s="110">
        <f t="shared" si="99"/>
        <v>300</v>
      </c>
      <c r="B303" s="55" t="s">
        <v>551</v>
      </c>
      <c r="C303" s="56" t="s">
        <v>512</v>
      </c>
      <c r="D303" s="56" t="s">
        <v>507</v>
      </c>
      <c r="E303" s="56" t="s">
        <v>552</v>
      </c>
      <c r="F303" s="56" t="s">
        <v>553</v>
      </c>
      <c r="G303" s="56" t="s">
        <v>35</v>
      </c>
      <c r="H303" s="56"/>
      <c r="I303" s="56" t="s">
        <v>25</v>
      </c>
      <c r="J303" s="56" t="s">
        <v>25</v>
      </c>
      <c r="K303" s="55" t="s">
        <v>554</v>
      </c>
      <c r="L303" s="143">
        <v>0</v>
      </c>
      <c r="M303" s="144">
        <v>1610</v>
      </c>
      <c r="N303" s="145">
        <v>1610</v>
      </c>
      <c r="O303" s="146">
        <f t="shared" si="109"/>
        <v>0</v>
      </c>
      <c r="P303" s="57">
        <f t="shared" si="110"/>
        <v>100</v>
      </c>
      <c r="Q303" s="15"/>
    </row>
    <row r="304" spans="1:17" ht="28.5" outlineLevel="1" x14ac:dyDescent="0.2">
      <c r="A304" s="110">
        <f t="shared" si="99"/>
        <v>301</v>
      </c>
      <c r="B304" s="55" t="s">
        <v>555</v>
      </c>
      <c r="C304" s="56" t="s">
        <v>512</v>
      </c>
      <c r="D304" s="56" t="s">
        <v>507</v>
      </c>
      <c r="E304" s="56" t="s">
        <v>556</v>
      </c>
      <c r="F304" s="56" t="s">
        <v>553</v>
      </c>
      <c r="G304" s="56" t="s">
        <v>35</v>
      </c>
      <c r="H304" s="56"/>
      <c r="I304" s="56" t="s">
        <v>25</v>
      </c>
      <c r="J304" s="56" t="s">
        <v>25</v>
      </c>
      <c r="K304" s="55" t="s">
        <v>557</v>
      </c>
      <c r="L304" s="143">
        <v>0</v>
      </c>
      <c r="M304" s="144">
        <v>224</v>
      </c>
      <c r="N304" s="145">
        <v>224</v>
      </c>
      <c r="O304" s="146">
        <f t="shared" si="109"/>
        <v>0</v>
      </c>
      <c r="P304" s="57">
        <f t="shared" si="110"/>
        <v>100</v>
      </c>
      <c r="Q304" s="15"/>
    </row>
    <row r="305" spans="1:17" s="16" customFormat="1" ht="14.25" customHeight="1" outlineLevel="1" x14ac:dyDescent="0.2">
      <c r="A305" s="111">
        <f t="shared" si="99"/>
        <v>302</v>
      </c>
      <c r="B305" s="58" t="s">
        <v>558</v>
      </c>
      <c r="C305" s="59">
        <v>236340</v>
      </c>
      <c r="D305" s="59"/>
      <c r="E305" s="59"/>
      <c r="F305" s="59"/>
      <c r="G305" s="59"/>
      <c r="H305" s="59" t="s">
        <v>559</v>
      </c>
      <c r="I305" s="59"/>
      <c r="J305" s="59"/>
      <c r="K305" s="60"/>
      <c r="L305" s="150">
        <f>SUM(L306:L333)</f>
        <v>10000</v>
      </c>
      <c r="M305" s="150">
        <f t="shared" ref="M305:O305" si="111">SUM(M306:M333)</f>
        <v>27812</v>
      </c>
      <c r="N305" s="150">
        <f t="shared" si="111"/>
        <v>17812</v>
      </c>
      <c r="O305" s="151">
        <f t="shared" si="111"/>
        <v>-10000</v>
      </c>
      <c r="P305" s="19">
        <f t="shared" si="110"/>
        <v>64.044297425571699</v>
      </c>
      <c r="Q305" s="15"/>
    </row>
    <row r="306" spans="1:17" outlineLevel="2" x14ac:dyDescent="0.2">
      <c r="A306" s="110">
        <f t="shared" si="99"/>
        <v>303</v>
      </c>
      <c r="B306" s="55" t="s">
        <v>560</v>
      </c>
      <c r="C306" s="56" t="s">
        <v>506</v>
      </c>
      <c r="D306" s="56" t="s">
        <v>507</v>
      </c>
      <c r="E306" s="56" t="s">
        <v>25</v>
      </c>
      <c r="F306" s="56" t="s">
        <v>561</v>
      </c>
      <c r="G306" s="56" t="s">
        <v>112</v>
      </c>
      <c r="H306" s="56" t="s">
        <v>559</v>
      </c>
      <c r="I306" s="56" t="s">
        <v>25</v>
      </c>
      <c r="J306" s="56" t="s">
        <v>25</v>
      </c>
      <c r="K306" s="55"/>
      <c r="L306" s="143">
        <v>10000</v>
      </c>
      <c r="M306" s="144">
        <v>10000</v>
      </c>
      <c r="N306" s="145">
        <v>0</v>
      </c>
      <c r="O306" s="146">
        <f t="shared" ref="O306:O333" si="112">N306-M306</f>
        <v>-10000</v>
      </c>
      <c r="P306" s="57">
        <f t="shared" si="110"/>
        <v>0</v>
      </c>
      <c r="Q306" s="15"/>
    </row>
    <row r="307" spans="1:17" ht="28.5" outlineLevel="2" x14ac:dyDescent="0.2">
      <c r="A307" s="110">
        <f t="shared" si="99"/>
        <v>304</v>
      </c>
      <c r="B307" s="55" t="s">
        <v>562</v>
      </c>
      <c r="C307" s="56" t="s">
        <v>506</v>
      </c>
      <c r="D307" s="56" t="s">
        <v>507</v>
      </c>
      <c r="E307" s="56" t="s">
        <v>563</v>
      </c>
      <c r="F307" s="56" t="s">
        <v>561</v>
      </c>
      <c r="G307" s="56" t="s">
        <v>35</v>
      </c>
      <c r="H307" s="56" t="s">
        <v>559</v>
      </c>
      <c r="I307" s="56" t="s">
        <v>25</v>
      </c>
      <c r="J307" s="56" t="s">
        <v>25</v>
      </c>
      <c r="K307" s="55" t="s">
        <v>564</v>
      </c>
      <c r="L307" s="143">
        <v>0</v>
      </c>
      <c r="M307" s="144">
        <v>193</v>
      </c>
      <c r="N307" s="145">
        <v>193</v>
      </c>
      <c r="O307" s="146">
        <f t="shared" si="112"/>
        <v>0</v>
      </c>
      <c r="P307" s="57">
        <f t="shared" si="110"/>
        <v>100</v>
      </c>
      <c r="Q307" s="15"/>
    </row>
    <row r="308" spans="1:17" ht="28.5" outlineLevel="2" x14ac:dyDescent="0.2">
      <c r="A308" s="110">
        <f t="shared" si="99"/>
        <v>305</v>
      </c>
      <c r="B308" s="55" t="s">
        <v>565</v>
      </c>
      <c r="C308" s="56" t="s">
        <v>506</v>
      </c>
      <c r="D308" s="56" t="s">
        <v>507</v>
      </c>
      <c r="E308" s="56" t="s">
        <v>566</v>
      </c>
      <c r="F308" s="56" t="s">
        <v>561</v>
      </c>
      <c r="G308" s="56" t="s">
        <v>35</v>
      </c>
      <c r="H308" s="56" t="s">
        <v>559</v>
      </c>
      <c r="I308" s="56" t="s">
        <v>25</v>
      </c>
      <c r="J308" s="56" t="s">
        <v>25</v>
      </c>
      <c r="K308" s="55" t="s">
        <v>567</v>
      </c>
      <c r="L308" s="143">
        <v>0</v>
      </c>
      <c r="M308" s="144">
        <v>449</v>
      </c>
      <c r="N308" s="145">
        <v>449</v>
      </c>
      <c r="O308" s="146">
        <f t="shared" si="112"/>
        <v>0</v>
      </c>
      <c r="P308" s="57">
        <f t="shared" si="110"/>
        <v>100</v>
      </c>
      <c r="Q308" s="15"/>
    </row>
    <row r="309" spans="1:17" ht="28.5" outlineLevel="2" x14ac:dyDescent="0.2">
      <c r="A309" s="110">
        <f t="shared" si="99"/>
        <v>306</v>
      </c>
      <c r="B309" s="55" t="s">
        <v>568</v>
      </c>
      <c r="C309" s="56" t="s">
        <v>506</v>
      </c>
      <c r="D309" s="56" t="s">
        <v>507</v>
      </c>
      <c r="E309" s="56" t="s">
        <v>569</v>
      </c>
      <c r="F309" s="56" t="s">
        <v>561</v>
      </c>
      <c r="G309" s="56" t="s">
        <v>35</v>
      </c>
      <c r="H309" s="56" t="s">
        <v>559</v>
      </c>
      <c r="I309" s="56" t="s">
        <v>25</v>
      </c>
      <c r="J309" s="56" t="s">
        <v>25</v>
      </c>
      <c r="K309" s="55" t="s">
        <v>570</v>
      </c>
      <c r="L309" s="143">
        <v>0</v>
      </c>
      <c r="M309" s="144">
        <v>1257</v>
      </c>
      <c r="N309" s="145">
        <v>1257</v>
      </c>
      <c r="O309" s="146">
        <f t="shared" si="112"/>
        <v>0</v>
      </c>
      <c r="P309" s="57">
        <f t="shared" si="110"/>
        <v>100</v>
      </c>
      <c r="Q309" s="15"/>
    </row>
    <row r="310" spans="1:17" ht="42.75" outlineLevel="2" x14ac:dyDescent="0.2">
      <c r="A310" s="110">
        <f t="shared" si="99"/>
        <v>307</v>
      </c>
      <c r="B310" s="55" t="s">
        <v>571</v>
      </c>
      <c r="C310" s="56" t="s">
        <v>506</v>
      </c>
      <c r="D310" s="56" t="s">
        <v>507</v>
      </c>
      <c r="E310" s="56" t="s">
        <v>572</v>
      </c>
      <c r="F310" s="56" t="s">
        <v>561</v>
      </c>
      <c r="G310" s="56" t="s">
        <v>35</v>
      </c>
      <c r="H310" s="56" t="s">
        <v>559</v>
      </c>
      <c r="I310" s="56" t="s">
        <v>25</v>
      </c>
      <c r="J310" s="56" t="s">
        <v>25</v>
      </c>
      <c r="K310" s="55" t="s">
        <v>573</v>
      </c>
      <c r="L310" s="143">
        <v>0</v>
      </c>
      <c r="M310" s="144">
        <v>408</v>
      </c>
      <c r="N310" s="145">
        <v>408</v>
      </c>
      <c r="O310" s="146">
        <f t="shared" si="112"/>
        <v>0</v>
      </c>
      <c r="P310" s="57">
        <f t="shared" si="110"/>
        <v>100</v>
      </c>
      <c r="Q310" s="15"/>
    </row>
    <row r="311" spans="1:17" ht="28.5" outlineLevel="2" x14ac:dyDescent="0.2">
      <c r="A311" s="110">
        <f t="shared" si="99"/>
        <v>308</v>
      </c>
      <c r="B311" s="55" t="s">
        <v>574</v>
      </c>
      <c r="C311" s="56" t="s">
        <v>506</v>
      </c>
      <c r="D311" s="56" t="s">
        <v>507</v>
      </c>
      <c r="E311" s="56" t="s">
        <v>575</v>
      </c>
      <c r="F311" s="56" t="s">
        <v>561</v>
      </c>
      <c r="G311" s="56" t="s">
        <v>35</v>
      </c>
      <c r="H311" s="56" t="s">
        <v>559</v>
      </c>
      <c r="I311" s="56" t="s">
        <v>25</v>
      </c>
      <c r="J311" s="56" t="s">
        <v>25</v>
      </c>
      <c r="K311" s="55" t="s">
        <v>576</v>
      </c>
      <c r="L311" s="143">
        <v>0</v>
      </c>
      <c r="M311" s="144">
        <v>369</v>
      </c>
      <c r="N311" s="145">
        <v>369</v>
      </c>
      <c r="O311" s="146">
        <f t="shared" si="112"/>
        <v>0</v>
      </c>
      <c r="P311" s="57">
        <f t="shared" si="110"/>
        <v>100</v>
      </c>
      <c r="Q311" s="15"/>
    </row>
    <row r="312" spans="1:17" ht="14.25" customHeight="1" outlineLevel="2" x14ac:dyDescent="0.2">
      <c r="A312" s="110">
        <f t="shared" si="99"/>
        <v>309</v>
      </c>
      <c r="B312" s="55" t="s">
        <v>577</v>
      </c>
      <c r="C312" s="56" t="s">
        <v>506</v>
      </c>
      <c r="D312" s="56" t="s">
        <v>507</v>
      </c>
      <c r="E312" s="56" t="s">
        <v>578</v>
      </c>
      <c r="F312" s="56" t="s">
        <v>561</v>
      </c>
      <c r="G312" s="56" t="s">
        <v>35</v>
      </c>
      <c r="H312" s="56" t="s">
        <v>559</v>
      </c>
      <c r="I312" s="56" t="s">
        <v>25</v>
      </c>
      <c r="J312" s="56" t="s">
        <v>25</v>
      </c>
      <c r="K312" s="55" t="s">
        <v>579</v>
      </c>
      <c r="L312" s="143">
        <v>0</v>
      </c>
      <c r="M312" s="144">
        <v>1426</v>
      </c>
      <c r="N312" s="145">
        <v>1426</v>
      </c>
      <c r="O312" s="146">
        <f t="shared" si="112"/>
        <v>0</v>
      </c>
      <c r="P312" s="57">
        <f t="shared" si="110"/>
        <v>100</v>
      </c>
      <c r="Q312" s="15"/>
    </row>
    <row r="313" spans="1:17" ht="42.75" outlineLevel="2" x14ac:dyDescent="0.2">
      <c r="A313" s="110">
        <f t="shared" si="99"/>
        <v>310</v>
      </c>
      <c r="B313" s="55" t="s">
        <v>580</v>
      </c>
      <c r="C313" s="56" t="s">
        <v>506</v>
      </c>
      <c r="D313" s="56" t="s">
        <v>507</v>
      </c>
      <c r="E313" s="56" t="s">
        <v>351</v>
      </c>
      <c r="F313" s="56" t="s">
        <v>561</v>
      </c>
      <c r="G313" s="56" t="s">
        <v>35</v>
      </c>
      <c r="H313" s="56" t="s">
        <v>559</v>
      </c>
      <c r="I313" s="56" t="s">
        <v>25</v>
      </c>
      <c r="J313" s="56" t="s">
        <v>25</v>
      </c>
      <c r="K313" s="55" t="s">
        <v>581</v>
      </c>
      <c r="L313" s="143">
        <v>0</v>
      </c>
      <c r="M313" s="144">
        <v>436</v>
      </c>
      <c r="N313" s="145">
        <v>436</v>
      </c>
      <c r="O313" s="146">
        <f t="shared" si="112"/>
        <v>0</v>
      </c>
      <c r="P313" s="57">
        <f t="shared" si="110"/>
        <v>100</v>
      </c>
      <c r="Q313" s="15"/>
    </row>
    <row r="314" spans="1:17" ht="28.5" outlineLevel="2" x14ac:dyDescent="0.2">
      <c r="A314" s="110">
        <f t="shared" si="99"/>
        <v>311</v>
      </c>
      <c r="B314" s="55" t="s">
        <v>582</v>
      </c>
      <c r="C314" s="56" t="s">
        <v>506</v>
      </c>
      <c r="D314" s="56" t="s">
        <v>507</v>
      </c>
      <c r="E314" s="56" t="s">
        <v>583</v>
      </c>
      <c r="F314" s="56" t="s">
        <v>561</v>
      </c>
      <c r="G314" s="56" t="s">
        <v>35</v>
      </c>
      <c r="H314" s="56" t="s">
        <v>559</v>
      </c>
      <c r="I314" s="56" t="s">
        <v>25</v>
      </c>
      <c r="J314" s="56" t="s">
        <v>25</v>
      </c>
      <c r="K314" s="55" t="s">
        <v>584</v>
      </c>
      <c r="L314" s="143">
        <v>0</v>
      </c>
      <c r="M314" s="144">
        <v>225</v>
      </c>
      <c r="N314" s="145">
        <v>225</v>
      </c>
      <c r="O314" s="146">
        <f t="shared" si="112"/>
        <v>0</v>
      </c>
      <c r="P314" s="57">
        <f t="shared" si="110"/>
        <v>100</v>
      </c>
      <c r="Q314" s="15"/>
    </row>
    <row r="315" spans="1:17" ht="28.5" outlineLevel="2" x14ac:dyDescent="0.2">
      <c r="A315" s="110">
        <f t="shared" si="99"/>
        <v>312</v>
      </c>
      <c r="B315" s="55" t="s">
        <v>585</v>
      </c>
      <c r="C315" s="56" t="s">
        <v>506</v>
      </c>
      <c r="D315" s="56" t="s">
        <v>507</v>
      </c>
      <c r="E315" s="56" t="s">
        <v>586</v>
      </c>
      <c r="F315" s="56" t="s">
        <v>561</v>
      </c>
      <c r="G315" s="56" t="s">
        <v>35</v>
      </c>
      <c r="H315" s="56" t="s">
        <v>559</v>
      </c>
      <c r="I315" s="56" t="s">
        <v>25</v>
      </c>
      <c r="J315" s="56" t="s">
        <v>25</v>
      </c>
      <c r="K315" s="55" t="s">
        <v>587</v>
      </c>
      <c r="L315" s="143">
        <v>0</v>
      </c>
      <c r="M315" s="144">
        <v>384</v>
      </c>
      <c r="N315" s="145">
        <v>384</v>
      </c>
      <c r="O315" s="146">
        <f t="shared" si="112"/>
        <v>0</v>
      </c>
      <c r="P315" s="57">
        <f t="shared" si="110"/>
        <v>100</v>
      </c>
      <c r="Q315" s="15"/>
    </row>
    <row r="316" spans="1:17" ht="42.75" outlineLevel="2" x14ac:dyDescent="0.2">
      <c r="A316" s="110">
        <f t="shared" si="99"/>
        <v>313</v>
      </c>
      <c r="B316" s="55" t="s">
        <v>588</v>
      </c>
      <c r="C316" s="56" t="s">
        <v>506</v>
      </c>
      <c r="D316" s="56" t="s">
        <v>507</v>
      </c>
      <c r="E316" s="56" t="s">
        <v>360</v>
      </c>
      <c r="F316" s="56" t="s">
        <v>561</v>
      </c>
      <c r="G316" s="56" t="s">
        <v>35</v>
      </c>
      <c r="H316" s="56" t="s">
        <v>559</v>
      </c>
      <c r="I316" s="56" t="s">
        <v>25</v>
      </c>
      <c r="J316" s="56" t="s">
        <v>25</v>
      </c>
      <c r="K316" s="55" t="s">
        <v>589</v>
      </c>
      <c r="L316" s="143">
        <v>0</v>
      </c>
      <c r="M316" s="144">
        <v>1175</v>
      </c>
      <c r="N316" s="145">
        <v>1175</v>
      </c>
      <c r="O316" s="146">
        <f t="shared" si="112"/>
        <v>0</v>
      </c>
      <c r="P316" s="57">
        <f t="shared" si="110"/>
        <v>100</v>
      </c>
      <c r="Q316" s="15"/>
    </row>
    <row r="317" spans="1:17" outlineLevel="2" x14ac:dyDescent="0.2">
      <c r="A317" s="110">
        <f t="shared" si="99"/>
        <v>314</v>
      </c>
      <c r="B317" s="55" t="s">
        <v>590</v>
      </c>
      <c r="C317" s="56" t="s">
        <v>506</v>
      </c>
      <c r="D317" s="56" t="s">
        <v>507</v>
      </c>
      <c r="E317" s="56" t="s">
        <v>591</v>
      </c>
      <c r="F317" s="56" t="s">
        <v>561</v>
      </c>
      <c r="G317" s="56" t="s">
        <v>35</v>
      </c>
      <c r="H317" s="56" t="s">
        <v>559</v>
      </c>
      <c r="I317" s="56" t="s">
        <v>25</v>
      </c>
      <c r="J317" s="56" t="s">
        <v>25</v>
      </c>
      <c r="K317" s="55" t="s">
        <v>592</v>
      </c>
      <c r="L317" s="143">
        <v>0</v>
      </c>
      <c r="M317" s="144">
        <v>2726</v>
      </c>
      <c r="N317" s="145">
        <v>2726</v>
      </c>
      <c r="O317" s="146">
        <f t="shared" si="112"/>
        <v>0</v>
      </c>
      <c r="P317" s="57">
        <f t="shared" si="110"/>
        <v>100</v>
      </c>
      <c r="Q317" s="15"/>
    </row>
    <row r="318" spans="1:17" outlineLevel="2" x14ac:dyDescent="0.2">
      <c r="A318" s="110">
        <f t="shared" si="99"/>
        <v>315</v>
      </c>
      <c r="B318" s="55" t="s">
        <v>593</v>
      </c>
      <c r="C318" s="56" t="s">
        <v>506</v>
      </c>
      <c r="D318" s="56" t="s">
        <v>507</v>
      </c>
      <c r="E318" s="56" t="s">
        <v>372</v>
      </c>
      <c r="F318" s="56" t="s">
        <v>561</v>
      </c>
      <c r="G318" s="56" t="s">
        <v>35</v>
      </c>
      <c r="H318" s="56" t="s">
        <v>559</v>
      </c>
      <c r="I318" s="56" t="s">
        <v>25</v>
      </c>
      <c r="J318" s="56" t="s">
        <v>25</v>
      </c>
      <c r="K318" s="55" t="s">
        <v>594</v>
      </c>
      <c r="L318" s="143">
        <v>0</v>
      </c>
      <c r="M318" s="144">
        <v>2241</v>
      </c>
      <c r="N318" s="145">
        <v>2241</v>
      </c>
      <c r="O318" s="146">
        <f t="shared" si="112"/>
        <v>0</v>
      </c>
      <c r="P318" s="57">
        <f t="shared" si="110"/>
        <v>100</v>
      </c>
      <c r="Q318" s="15"/>
    </row>
    <row r="319" spans="1:17" ht="28.5" outlineLevel="2" x14ac:dyDescent="0.2">
      <c r="A319" s="110">
        <f t="shared" si="99"/>
        <v>316</v>
      </c>
      <c r="B319" s="55" t="s">
        <v>595</v>
      </c>
      <c r="C319" s="56" t="s">
        <v>506</v>
      </c>
      <c r="D319" s="56" t="s">
        <v>507</v>
      </c>
      <c r="E319" s="56" t="s">
        <v>596</v>
      </c>
      <c r="F319" s="56" t="s">
        <v>561</v>
      </c>
      <c r="G319" s="56" t="s">
        <v>35</v>
      </c>
      <c r="H319" s="56" t="s">
        <v>559</v>
      </c>
      <c r="I319" s="56" t="s">
        <v>25</v>
      </c>
      <c r="J319" s="56" t="s">
        <v>25</v>
      </c>
      <c r="K319" s="55" t="s">
        <v>597</v>
      </c>
      <c r="L319" s="143">
        <v>0</v>
      </c>
      <c r="M319" s="144">
        <v>326</v>
      </c>
      <c r="N319" s="145">
        <v>326</v>
      </c>
      <c r="O319" s="146">
        <f t="shared" si="112"/>
        <v>0</v>
      </c>
      <c r="P319" s="57">
        <f t="shared" si="110"/>
        <v>100</v>
      </c>
      <c r="Q319" s="15"/>
    </row>
    <row r="320" spans="1:17" ht="28.5" outlineLevel="2" x14ac:dyDescent="0.2">
      <c r="A320" s="110">
        <f t="shared" si="99"/>
        <v>317</v>
      </c>
      <c r="B320" s="55" t="s">
        <v>598</v>
      </c>
      <c r="C320" s="56" t="s">
        <v>506</v>
      </c>
      <c r="D320" s="56" t="s">
        <v>507</v>
      </c>
      <c r="E320" s="56" t="s">
        <v>599</v>
      </c>
      <c r="F320" s="56" t="s">
        <v>600</v>
      </c>
      <c r="G320" s="56" t="s">
        <v>35</v>
      </c>
      <c r="H320" s="56" t="s">
        <v>559</v>
      </c>
      <c r="I320" s="56" t="s">
        <v>25</v>
      </c>
      <c r="J320" s="56" t="s">
        <v>25</v>
      </c>
      <c r="K320" s="55" t="s">
        <v>601</v>
      </c>
      <c r="L320" s="143">
        <v>0</v>
      </c>
      <c r="M320" s="144">
        <v>197</v>
      </c>
      <c r="N320" s="145">
        <v>197</v>
      </c>
      <c r="O320" s="146">
        <f t="shared" si="112"/>
        <v>0</v>
      </c>
      <c r="P320" s="57">
        <f t="shared" si="110"/>
        <v>100</v>
      </c>
      <c r="Q320" s="15"/>
    </row>
    <row r="321" spans="1:17" ht="28.5" outlineLevel="2" x14ac:dyDescent="0.2">
      <c r="A321" s="110">
        <f t="shared" si="99"/>
        <v>318</v>
      </c>
      <c r="B321" s="55" t="s">
        <v>602</v>
      </c>
      <c r="C321" s="56" t="s">
        <v>506</v>
      </c>
      <c r="D321" s="56" t="s">
        <v>507</v>
      </c>
      <c r="E321" s="56" t="s">
        <v>603</v>
      </c>
      <c r="F321" s="56" t="s">
        <v>600</v>
      </c>
      <c r="G321" s="56" t="s">
        <v>35</v>
      </c>
      <c r="H321" s="56" t="s">
        <v>559</v>
      </c>
      <c r="I321" s="56" t="s">
        <v>25</v>
      </c>
      <c r="J321" s="56" t="s">
        <v>25</v>
      </c>
      <c r="K321" s="55" t="s">
        <v>604</v>
      </c>
      <c r="L321" s="143">
        <v>0</v>
      </c>
      <c r="M321" s="144">
        <v>55</v>
      </c>
      <c r="N321" s="145">
        <v>55</v>
      </c>
      <c r="O321" s="146">
        <f t="shared" si="112"/>
        <v>0</v>
      </c>
      <c r="P321" s="57">
        <f t="shared" si="110"/>
        <v>100</v>
      </c>
      <c r="Q321" s="15"/>
    </row>
    <row r="322" spans="1:17" ht="28.5" outlineLevel="2" x14ac:dyDescent="0.2">
      <c r="A322" s="110">
        <f t="shared" si="99"/>
        <v>319</v>
      </c>
      <c r="B322" s="55" t="s">
        <v>605</v>
      </c>
      <c r="C322" s="56" t="s">
        <v>506</v>
      </c>
      <c r="D322" s="56" t="s">
        <v>507</v>
      </c>
      <c r="E322" s="56" t="s">
        <v>606</v>
      </c>
      <c r="F322" s="56" t="s">
        <v>600</v>
      </c>
      <c r="G322" s="56" t="s">
        <v>35</v>
      </c>
      <c r="H322" s="56" t="s">
        <v>559</v>
      </c>
      <c r="I322" s="56" t="s">
        <v>25</v>
      </c>
      <c r="J322" s="56" t="s">
        <v>25</v>
      </c>
      <c r="K322" s="55" t="s">
        <v>607</v>
      </c>
      <c r="L322" s="143">
        <v>0</v>
      </c>
      <c r="M322" s="144">
        <v>83</v>
      </c>
      <c r="N322" s="145">
        <v>83</v>
      </c>
      <c r="O322" s="146">
        <f t="shared" si="112"/>
        <v>0</v>
      </c>
      <c r="P322" s="57">
        <f t="shared" si="110"/>
        <v>100</v>
      </c>
      <c r="Q322" s="15"/>
    </row>
    <row r="323" spans="1:17" ht="42.75" outlineLevel="2" x14ac:dyDescent="0.2">
      <c r="A323" s="110">
        <f t="shared" si="99"/>
        <v>320</v>
      </c>
      <c r="B323" s="55" t="s">
        <v>608</v>
      </c>
      <c r="C323" s="56" t="s">
        <v>506</v>
      </c>
      <c r="D323" s="56" t="s">
        <v>507</v>
      </c>
      <c r="E323" s="56" t="s">
        <v>609</v>
      </c>
      <c r="F323" s="56" t="s">
        <v>600</v>
      </c>
      <c r="G323" s="56" t="s">
        <v>35</v>
      </c>
      <c r="H323" s="56" t="s">
        <v>559</v>
      </c>
      <c r="I323" s="56" t="s">
        <v>25</v>
      </c>
      <c r="J323" s="56" t="s">
        <v>25</v>
      </c>
      <c r="K323" s="55" t="s">
        <v>610</v>
      </c>
      <c r="L323" s="143">
        <v>0</v>
      </c>
      <c r="M323" s="144">
        <v>836</v>
      </c>
      <c r="N323" s="145">
        <v>836</v>
      </c>
      <c r="O323" s="146">
        <f t="shared" si="112"/>
        <v>0</v>
      </c>
      <c r="P323" s="57">
        <f t="shared" si="110"/>
        <v>100</v>
      </c>
      <c r="Q323" s="15"/>
    </row>
    <row r="324" spans="1:17" outlineLevel="2" x14ac:dyDescent="0.2">
      <c r="A324" s="110">
        <f t="shared" si="99"/>
        <v>321</v>
      </c>
      <c r="B324" s="55" t="s">
        <v>611</v>
      </c>
      <c r="C324" s="56" t="s">
        <v>506</v>
      </c>
      <c r="D324" s="56" t="s">
        <v>507</v>
      </c>
      <c r="E324" s="56" t="s">
        <v>612</v>
      </c>
      <c r="F324" s="56" t="s">
        <v>600</v>
      </c>
      <c r="G324" s="56" t="s">
        <v>35</v>
      </c>
      <c r="H324" s="56" t="s">
        <v>559</v>
      </c>
      <c r="I324" s="56" t="s">
        <v>25</v>
      </c>
      <c r="J324" s="56" t="s">
        <v>25</v>
      </c>
      <c r="K324" s="55" t="s">
        <v>613</v>
      </c>
      <c r="L324" s="143">
        <v>0</v>
      </c>
      <c r="M324" s="144">
        <v>489</v>
      </c>
      <c r="N324" s="145">
        <v>489</v>
      </c>
      <c r="O324" s="146">
        <f t="shared" si="112"/>
        <v>0</v>
      </c>
      <c r="P324" s="57">
        <f t="shared" si="110"/>
        <v>100</v>
      </c>
      <c r="Q324" s="15"/>
    </row>
    <row r="325" spans="1:17" ht="28.5" outlineLevel="2" x14ac:dyDescent="0.2">
      <c r="A325" s="110">
        <f t="shared" si="99"/>
        <v>322</v>
      </c>
      <c r="B325" s="55" t="s">
        <v>614</v>
      </c>
      <c r="C325" s="56" t="s">
        <v>506</v>
      </c>
      <c r="D325" s="56" t="s">
        <v>507</v>
      </c>
      <c r="E325" s="56" t="s">
        <v>615</v>
      </c>
      <c r="F325" s="56" t="s">
        <v>600</v>
      </c>
      <c r="G325" s="56" t="s">
        <v>35</v>
      </c>
      <c r="H325" s="56" t="s">
        <v>559</v>
      </c>
      <c r="I325" s="56" t="s">
        <v>25</v>
      </c>
      <c r="J325" s="56" t="s">
        <v>25</v>
      </c>
      <c r="K325" s="55" t="s">
        <v>616</v>
      </c>
      <c r="L325" s="143">
        <v>0</v>
      </c>
      <c r="M325" s="144">
        <v>70</v>
      </c>
      <c r="N325" s="145">
        <v>70</v>
      </c>
      <c r="O325" s="146">
        <f t="shared" si="112"/>
        <v>0</v>
      </c>
      <c r="P325" s="57">
        <f t="shared" si="110"/>
        <v>100</v>
      </c>
      <c r="Q325" s="15"/>
    </row>
    <row r="326" spans="1:17" ht="28.5" outlineLevel="2" x14ac:dyDescent="0.2">
      <c r="A326" s="110">
        <f t="shared" ref="A326:A389" si="113">1+A325</f>
        <v>323</v>
      </c>
      <c r="B326" s="55" t="s">
        <v>617</v>
      </c>
      <c r="C326" s="56" t="s">
        <v>506</v>
      </c>
      <c r="D326" s="56" t="s">
        <v>507</v>
      </c>
      <c r="E326" s="56" t="s">
        <v>618</v>
      </c>
      <c r="F326" s="56" t="s">
        <v>600</v>
      </c>
      <c r="G326" s="56" t="s">
        <v>35</v>
      </c>
      <c r="H326" s="56" t="s">
        <v>559</v>
      </c>
      <c r="I326" s="56" t="s">
        <v>25</v>
      </c>
      <c r="J326" s="56" t="s">
        <v>25</v>
      </c>
      <c r="K326" s="55" t="s">
        <v>619</v>
      </c>
      <c r="L326" s="143">
        <v>0</v>
      </c>
      <c r="M326" s="144">
        <v>1034</v>
      </c>
      <c r="N326" s="145">
        <v>1034</v>
      </c>
      <c r="O326" s="146">
        <f t="shared" si="112"/>
        <v>0</v>
      </c>
      <c r="P326" s="57">
        <f t="shared" si="110"/>
        <v>100</v>
      </c>
      <c r="Q326" s="15"/>
    </row>
    <row r="327" spans="1:17" ht="28.5" outlineLevel="2" x14ac:dyDescent="0.2">
      <c r="A327" s="110">
        <f t="shared" si="113"/>
        <v>324</v>
      </c>
      <c r="B327" s="55" t="s">
        <v>620</v>
      </c>
      <c r="C327" s="56" t="s">
        <v>506</v>
      </c>
      <c r="D327" s="56" t="s">
        <v>507</v>
      </c>
      <c r="E327" s="56" t="s">
        <v>351</v>
      </c>
      <c r="F327" s="56" t="s">
        <v>600</v>
      </c>
      <c r="G327" s="56" t="s">
        <v>35</v>
      </c>
      <c r="H327" s="56" t="s">
        <v>559</v>
      </c>
      <c r="I327" s="56" t="s">
        <v>25</v>
      </c>
      <c r="J327" s="56" t="s">
        <v>25</v>
      </c>
      <c r="K327" s="55" t="s">
        <v>621</v>
      </c>
      <c r="L327" s="143">
        <v>0</v>
      </c>
      <c r="M327" s="144">
        <v>1568</v>
      </c>
      <c r="N327" s="145">
        <v>1568</v>
      </c>
      <c r="O327" s="146">
        <f t="shared" si="112"/>
        <v>0</v>
      </c>
      <c r="P327" s="57">
        <f t="shared" si="110"/>
        <v>100</v>
      </c>
      <c r="Q327" s="15"/>
    </row>
    <row r="328" spans="1:17" ht="28.5" outlineLevel="2" x14ac:dyDescent="0.2">
      <c r="A328" s="110">
        <f t="shared" si="113"/>
        <v>325</v>
      </c>
      <c r="B328" s="55" t="s">
        <v>622</v>
      </c>
      <c r="C328" s="56" t="s">
        <v>506</v>
      </c>
      <c r="D328" s="56" t="s">
        <v>507</v>
      </c>
      <c r="E328" s="56" t="s">
        <v>623</v>
      </c>
      <c r="F328" s="56" t="s">
        <v>600</v>
      </c>
      <c r="G328" s="56" t="s">
        <v>35</v>
      </c>
      <c r="H328" s="56" t="s">
        <v>559</v>
      </c>
      <c r="I328" s="56" t="s">
        <v>25</v>
      </c>
      <c r="J328" s="56" t="s">
        <v>25</v>
      </c>
      <c r="K328" s="55" t="s">
        <v>624</v>
      </c>
      <c r="L328" s="143">
        <v>0</v>
      </c>
      <c r="M328" s="144">
        <v>202</v>
      </c>
      <c r="N328" s="145">
        <v>202</v>
      </c>
      <c r="O328" s="146">
        <f t="shared" si="112"/>
        <v>0</v>
      </c>
      <c r="P328" s="57">
        <f t="shared" si="110"/>
        <v>100</v>
      </c>
      <c r="Q328" s="15"/>
    </row>
    <row r="329" spans="1:17" ht="28.5" customHeight="1" outlineLevel="2" x14ac:dyDescent="0.2">
      <c r="A329" s="110">
        <f t="shared" si="113"/>
        <v>326</v>
      </c>
      <c r="B329" s="55" t="s">
        <v>625</v>
      </c>
      <c r="C329" s="56" t="s">
        <v>506</v>
      </c>
      <c r="D329" s="56" t="s">
        <v>507</v>
      </c>
      <c r="E329" s="56" t="s">
        <v>626</v>
      </c>
      <c r="F329" s="56" t="s">
        <v>600</v>
      </c>
      <c r="G329" s="56" t="s">
        <v>35</v>
      </c>
      <c r="H329" s="56" t="s">
        <v>559</v>
      </c>
      <c r="I329" s="56" t="s">
        <v>25</v>
      </c>
      <c r="J329" s="56" t="s">
        <v>25</v>
      </c>
      <c r="K329" s="55" t="s">
        <v>627</v>
      </c>
      <c r="L329" s="143">
        <v>0</v>
      </c>
      <c r="M329" s="144">
        <v>597</v>
      </c>
      <c r="N329" s="145">
        <v>597</v>
      </c>
      <c r="O329" s="146">
        <f t="shared" si="112"/>
        <v>0</v>
      </c>
      <c r="P329" s="57">
        <f t="shared" si="110"/>
        <v>100</v>
      </c>
      <c r="Q329" s="15"/>
    </row>
    <row r="330" spans="1:17" ht="28.5" outlineLevel="2" x14ac:dyDescent="0.2">
      <c r="A330" s="110">
        <f t="shared" si="113"/>
        <v>327</v>
      </c>
      <c r="B330" s="55" t="s">
        <v>628</v>
      </c>
      <c r="C330" s="56" t="s">
        <v>506</v>
      </c>
      <c r="D330" s="56" t="s">
        <v>507</v>
      </c>
      <c r="E330" s="56" t="s">
        <v>629</v>
      </c>
      <c r="F330" s="56" t="s">
        <v>600</v>
      </c>
      <c r="G330" s="56" t="s">
        <v>35</v>
      </c>
      <c r="H330" s="56" t="s">
        <v>559</v>
      </c>
      <c r="I330" s="56" t="s">
        <v>25</v>
      </c>
      <c r="J330" s="56" t="s">
        <v>25</v>
      </c>
      <c r="K330" s="55" t="s">
        <v>630</v>
      </c>
      <c r="L330" s="143">
        <v>0</v>
      </c>
      <c r="M330" s="144">
        <v>65</v>
      </c>
      <c r="N330" s="145">
        <v>65</v>
      </c>
      <c r="O330" s="146">
        <f t="shared" si="112"/>
        <v>0</v>
      </c>
      <c r="P330" s="57">
        <f t="shared" si="110"/>
        <v>100</v>
      </c>
      <c r="Q330" s="15"/>
    </row>
    <row r="331" spans="1:17" ht="28.5" outlineLevel="2" x14ac:dyDescent="0.2">
      <c r="A331" s="110">
        <f t="shared" si="113"/>
        <v>328</v>
      </c>
      <c r="B331" s="55" t="s">
        <v>631</v>
      </c>
      <c r="C331" s="56" t="s">
        <v>506</v>
      </c>
      <c r="D331" s="56" t="s">
        <v>507</v>
      </c>
      <c r="E331" s="56" t="s">
        <v>629</v>
      </c>
      <c r="F331" s="56" t="s">
        <v>600</v>
      </c>
      <c r="G331" s="56" t="s">
        <v>35</v>
      </c>
      <c r="H331" s="56" t="s">
        <v>559</v>
      </c>
      <c r="I331" s="56" t="s">
        <v>25</v>
      </c>
      <c r="J331" s="56" t="s">
        <v>25</v>
      </c>
      <c r="K331" s="55" t="s">
        <v>632</v>
      </c>
      <c r="L331" s="143">
        <v>0</v>
      </c>
      <c r="M331" s="144">
        <v>83</v>
      </c>
      <c r="N331" s="145">
        <v>83</v>
      </c>
      <c r="O331" s="146">
        <f t="shared" si="112"/>
        <v>0</v>
      </c>
      <c r="P331" s="57">
        <f t="shared" si="110"/>
        <v>100</v>
      </c>
      <c r="Q331" s="15"/>
    </row>
    <row r="332" spans="1:17" outlineLevel="2" x14ac:dyDescent="0.2">
      <c r="A332" s="110">
        <f t="shared" si="113"/>
        <v>329</v>
      </c>
      <c r="B332" s="55" t="s">
        <v>633</v>
      </c>
      <c r="C332" s="56" t="s">
        <v>506</v>
      </c>
      <c r="D332" s="56" t="s">
        <v>507</v>
      </c>
      <c r="E332" s="56" t="s">
        <v>634</v>
      </c>
      <c r="F332" s="56" t="s">
        <v>600</v>
      </c>
      <c r="G332" s="56" t="s">
        <v>35</v>
      </c>
      <c r="H332" s="56" t="s">
        <v>559</v>
      </c>
      <c r="I332" s="56" t="s">
        <v>25</v>
      </c>
      <c r="J332" s="56" t="s">
        <v>25</v>
      </c>
      <c r="K332" s="55" t="s">
        <v>635</v>
      </c>
      <c r="L332" s="143">
        <v>0</v>
      </c>
      <c r="M332" s="144">
        <v>73</v>
      </c>
      <c r="N332" s="145">
        <v>73</v>
      </c>
      <c r="O332" s="146">
        <f t="shared" si="112"/>
        <v>0</v>
      </c>
      <c r="P332" s="57">
        <f t="shared" si="110"/>
        <v>100</v>
      </c>
      <c r="Q332" s="15"/>
    </row>
    <row r="333" spans="1:17" ht="14.25" customHeight="1" outlineLevel="1" x14ac:dyDescent="0.2">
      <c r="A333" s="110">
        <f t="shared" si="113"/>
        <v>330</v>
      </c>
      <c r="B333" s="55" t="s">
        <v>636</v>
      </c>
      <c r="C333" s="56" t="s">
        <v>506</v>
      </c>
      <c r="D333" s="56" t="s">
        <v>507</v>
      </c>
      <c r="E333" s="56" t="s">
        <v>591</v>
      </c>
      <c r="F333" s="56" t="s">
        <v>600</v>
      </c>
      <c r="G333" s="56" t="s">
        <v>35</v>
      </c>
      <c r="H333" s="56" t="s">
        <v>559</v>
      </c>
      <c r="I333" s="56" t="s">
        <v>25</v>
      </c>
      <c r="J333" s="56" t="s">
        <v>25</v>
      </c>
      <c r="K333" s="55" t="s">
        <v>637</v>
      </c>
      <c r="L333" s="143">
        <v>0</v>
      </c>
      <c r="M333" s="144">
        <v>845</v>
      </c>
      <c r="N333" s="145">
        <v>845</v>
      </c>
      <c r="O333" s="146">
        <f t="shared" si="112"/>
        <v>0</v>
      </c>
      <c r="P333" s="57">
        <f t="shared" si="110"/>
        <v>100</v>
      </c>
      <c r="Q333" s="15"/>
    </row>
    <row r="334" spans="1:17" s="16" customFormat="1" ht="14.25" customHeight="1" x14ac:dyDescent="0.25">
      <c r="A334" s="99">
        <f t="shared" si="113"/>
        <v>331</v>
      </c>
      <c r="B334" s="81" t="s">
        <v>638</v>
      </c>
      <c r="C334" s="62"/>
      <c r="D334" s="62"/>
      <c r="E334" s="62"/>
      <c r="F334" s="62"/>
      <c r="G334" s="62"/>
      <c r="H334" s="62"/>
      <c r="I334" s="62"/>
      <c r="J334" s="62"/>
      <c r="K334" s="63"/>
      <c r="L334" s="152">
        <f>SUM(L336:L351)</f>
        <v>552850</v>
      </c>
      <c r="M334" s="152">
        <f t="shared" ref="M334:O334" si="114">SUM(M336:M351)</f>
        <v>552850</v>
      </c>
      <c r="N334" s="152">
        <f t="shared" si="114"/>
        <v>404567</v>
      </c>
      <c r="O334" s="153">
        <f t="shared" si="114"/>
        <v>-148283</v>
      </c>
      <c r="P334" s="82">
        <f t="shared" si="110"/>
        <v>73.178438997919869</v>
      </c>
      <c r="Q334" s="15"/>
    </row>
    <row r="335" spans="1:17" s="16" customFormat="1" ht="14.25" customHeight="1" x14ac:dyDescent="0.2">
      <c r="A335" s="103">
        <f t="shared" si="113"/>
        <v>332</v>
      </c>
      <c r="B335" s="25" t="s">
        <v>62</v>
      </c>
      <c r="C335" s="26"/>
      <c r="D335" s="26"/>
      <c r="E335" s="26"/>
      <c r="F335" s="26"/>
      <c r="G335" s="26"/>
      <c r="H335" s="26"/>
      <c r="I335" s="26"/>
      <c r="J335" s="26"/>
      <c r="K335" s="27"/>
      <c r="L335" s="148">
        <f>SUM(L336:L351)</f>
        <v>552850</v>
      </c>
      <c r="M335" s="148">
        <f t="shared" ref="M335:N335" si="115">SUM(M336:M351)</f>
        <v>552850</v>
      </c>
      <c r="N335" s="148">
        <f t="shared" si="115"/>
        <v>404567</v>
      </c>
      <c r="O335" s="149">
        <f>SUM(O336:O351)</f>
        <v>-148283</v>
      </c>
      <c r="P335" s="67">
        <f t="shared" si="110"/>
        <v>73.178438997919869</v>
      </c>
      <c r="Q335" s="15"/>
    </row>
    <row r="336" spans="1:17" ht="28.5" outlineLevel="1" x14ac:dyDescent="0.2">
      <c r="A336" s="110">
        <f t="shared" si="113"/>
        <v>333</v>
      </c>
      <c r="B336" s="55" t="s">
        <v>639</v>
      </c>
      <c r="C336" s="56" t="s">
        <v>98</v>
      </c>
      <c r="D336" s="56" t="s">
        <v>640</v>
      </c>
      <c r="E336" s="56" t="s">
        <v>641</v>
      </c>
      <c r="F336" s="56" t="s">
        <v>642</v>
      </c>
      <c r="G336" s="56" t="s">
        <v>52</v>
      </c>
      <c r="H336" s="56"/>
      <c r="I336" s="56" t="s">
        <v>25</v>
      </c>
      <c r="J336" s="56" t="s">
        <v>25</v>
      </c>
      <c r="K336" s="55" t="s">
        <v>643</v>
      </c>
      <c r="L336" s="143">
        <v>28000</v>
      </c>
      <c r="M336" s="144">
        <v>28824</v>
      </c>
      <c r="N336" s="145">
        <v>28615</v>
      </c>
      <c r="O336" s="146">
        <f t="shared" ref="O336:O351" si="116">N336-M336</f>
        <v>-209</v>
      </c>
      <c r="P336" s="57">
        <f t="shared" si="110"/>
        <v>99.274909797391061</v>
      </c>
      <c r="Q336" s="15"/>
    </row>
    <row r="337" spans="1:17" outlineLevel="1" x14ac:dyDescent="0.2">
      <c r="A337" s="110">
        <f t="shared" si="113"/>
        <v>334</v>
      </c>
      <c r="B337" s="55" t="s">
        <v>644</v>
      </c>
      <c r="C337" s="56" t="s">
        <v>98</v>
      </c>
      <c r="D337" s="56" t="s">
        <v>640</v>
      </c>
      <c r="E337" s="56" t="s">
        <v>645</v>
      </c>
      <c r="F337" s="56" t="s">
        <v>642</v>
      </c>
      <c r="G337" s="56" t="s">
        <v>52</v>
      </c>
      <c r="H337" s="56"/>
      <c r="I337" s="56" t="s">
        <v>25</v>
      </c>
      <c r="J337" s="56" t="s">
        <v>25</v>
      </c>
      <c r="K337" s="55" t="s">
        <v>646</v>
      </c>
      <c r="L337" s="143">
        <v>0</v>
      </c>
      <c r="M337" s="144">
        <v>3068</v>
      </c>
      <c r="N337" s="145">
        <v>2630</v>
      </c>
      <c r="O337" s="146">
        <f t="shared" si="116"/>
        <v>-438</v>
      </c>
      <c r="P337" s="57">
        <f t="shared" si="110"/>
        <v>85.723598435462847</v>
      </c>
      <c r="Q337" s="15"/>
    </row>
    <row r="338" spans="1:17" ht="14.25" customHeight="1" outlineLevel="1" x14ac:dyDescent="0.2">
      <c r="A338" s="110">
        <f t="shared" si="113"/>
        <v>335</v>
      </c>
      <c r="B338" s="55" t="s">
        <v>647</v>
      </c>
      <c r="C338" s="56" t="s">
        <v>98</v>
      </c>
      <c r="D338" s="56" t="s">
        <v>640</v>
      </c>
      <c r="E338" s="56" t="s">
        <v>645</v>
      </c>
      <c r="F338" s="56" t="s">
        <v>642</v>
      </c>
      <c r="G338" s="56" t="s">
        <v>56</v>
      </c>
      <c r="H338" s="56"/>
      <c r="I338" s="56" t="s">
        <v>25</v>
      </c>
      <c r="J338" s="56" t="s">
        <v>25</v>
      </c>
      <c r="K338" s="55" t="s">
        <v>646</v>
      </c>
      <c r="L338" s="143">
        <v>0</v>
      </c>
      <c r="M338" s="144">
        <v>2863</v>
      </c>
      <c r="N338" s="145">
        <v>2863</v>
      </c>
      <c r="O338" s="146">
        <f t="shared" si="116"/>
        <v>0</v>
      </c>
      <c r="P338" s="57">
        <f t="shared" si="110"/>
        <v>100</v>
      </c>
      <c r="Q338" s="15"/>
    </row>
    <row r="339" spans="1:17" ht="28.5" outlineLevel="1" x14ac:dyDescent="0.2">
      <c r="A339" s="110">
        <f t="shared" si="113"/>
        <v>336</v>
      </c>
      <c r="B339" s="55" t="s">
        <v>648</v>
      </c>
      <c r="C339" s="56" t="s">
        <v>98</v>
      </c>
      <c r="D339" s="56" t="s">
        <v>640</v>
      </c>
      <c r="E339" s="56" t="s">
        <v>649</v>
      </c>
      <c r="F339" s="56" t="s">
        <v>39</v>
      </c>
      <c r="G339" s="56" t="s">
        <v>52</v>
      </c>
      <c r="H339" s="56"/>
      <c r="I339" s="56" t="s">
        <v>25</v>
      </c>
      <c r="J339" s="56" t="s">
        <v>25</v>
      </c>
      <c r="K339" s="55" t="s">
        <v>650</v>
      </c>
      <c r="L339" s="143">
        <v>32000</v>
      </c>
      <c r="M339" s="144">
        <v>32000</v>
      </c>
      <c r="N339" s="145">
        <v>24602</v>
      </c>
      <c r="O339" s="146">
        <f t="shared" si="116"/>
        <v>-7398</v>
      </c>
      <c r="P339" s="57">
        <f t="shared" si="110"/>
        <v>76.881249999999994</v>
      </c>
      <c r="Q339" s="15"/>
    </row>
    <row r="340" spans="1:17" ht="28.5" outlineLevel="1" x14ac:dyDescent="0.2">
      <c r="A340" s="110">
        <f t="shared" si="113"/>
        <v>337</v>
      </c>
      <c r="B340" s="55" t="s">
        <v>651</v>
      </c>
      <c r="C340" s="56" t="s">
        <v>98</v>
      </c>
      <c r="D340" s="56" t="s">
        <v>640</v>
      </c>
      <c r="E340" s="56" t="s">
        <v>386</v>
      </c>
      <c r="F340" s="56" t="s">
        <v>39</v>
      </c>
      <c r="G340" s="56" t="s">
        <v>52</v>
      </c>
      <c r="H340" s="56"/>
      <c r="I340" s="56" t="s">
        <v>25</v>
      </c>
      <c r="J340" s="56" t="s">
        <v>25</v>
      </c>
      <c r="K340" s="55" t="s">
        <v>652</v>
      </c>
      <c r="L340" s="143">
        <v>70000</v>
      </c>
      <c r="M340" s="144">
        <v>48150</v>
      </c>
      <c r="N340" s="145">
        <v>5498</v>
      </c>
      <c r="O340" s="146">
        <f t="shared" si="116"/>
        <v>-42652</v>
      </c>
      <c r="P340" s="57">
        <f t="shared" si="110"/>
        <v>11.418483904465212</v>
      </c>
      <c r="Q340" s="15"/>
    </row>
    <row r="341" spans="1:17" ht="28.5" outlineLevel="1" x14ac:dyDescent="0.2">
      <c r="A341" s="110">
        <f t="shared" si="113"/>
        <v>338</v>
      </c>
      <c r="B341" s="55" t="s">
        <v>653</v>
      </c>
      <c r="C341" s="56" t="s">
        <v>98</v>
      </c>
      <c r="D341" s="56" t="s">
        <v>640</v>
      </c>
      <c r="E341" s="56" t="s">
        <v>164</v>
      </c>
      <c r="F341" s="56" t="s">
        <v>138</v>
      </c>
      <c r="G341" s="56" t="s">
        <v>52</v>
      </c>
      <c r="H341" s="56"/>
      <c r="I341" s="56" t="s">
        <v>25</v>
      </c>
      <c r="J341" s="56" t="s">
        <v>25</v>
      </c>
      <c r="K341" s="55" t="s">
        <v>654</v>
      </c>
      <c r="L341" s="143">
        <v>234500</v>
      </c>
      <c r="M341" s="144">
        <v>246977</v>
      </c>
      <c r="N341" s="145">
        <v>246605</v>
      </c>
      <c r="O341" s="146">
        <f t="shared" si="116"/>
        <v>-372</v>
      </c>
      <c r="P341" s="57">
        <f t="shared" si="110"/>
        <v>99.849378687084226</v>
      </c>
      <c r="Q341" s="15"/>
    </row>
    <row r="342" spans="1:17" ht="28.5" outlineLevel="1" x14ac:dyDescent="0.2">
      <c r="A342" s="110">
        <f t="shared" si="113"/>
        <v>339</v>
      </c>
      <c r="B342" s="55" t="s">
        <v>655</v>
      </c>
      <c r="C342" s="56" t="s">
        <v>98</v>
      </c>
      <c r="D342" s="56" t="s">
        <v>640</v>
      </c>
      <c r="E342" s="56" t="s">
        <v>656</v>
      </c>
      <c r="F342" s="56" t="s">
        <v>657</v>
      </c>
      <c r="G342" s="56" t="s">
        <v>52</v>
      </c>
      <c r="H342" s="56"/>
      <c r="I342" s="56" t="s">
        <v>25</v>
      </c>
      <c r="J342" s="56" t="s">
        <v>25</v>
      </c>
      <c r="K342" s="55" t="s">
        <v>658</v>
      </c>
      <c r="L342" s="143">
        <v>20000</v>
      </c>
      <c r="M342" s="144">
        <v>20000</v>
      </c>
      <c r="N342" s="145">
        <v>16927</v>
      </c>
      <c r="O342" s="146">
        <f t="shared" si="116"/>
        <v>-3073</v>
      </c>
      <c r="P342" s="57">
        <f t="shared" si="110"/>
        <v>84.635000000000005</v>
      </c>
      <c r="Q342" s="15"/>
    </row>
    <row r="343" spans="1:17" ht="28.5" outlineLevel="1" x14ac:dyDescent="0.2">
      <c r="A343" s="110">
        <f t="shared" si="113"/>
        <v>340</v>
      </c>
      <c r="B343" s="55" t="s">
        <v>659</v>
      </c>
      <c r="C343" s="56" t="s">
        <v>98</v>
      </c>
      <c r="D343" s="56" t="s">
        <v>660</v>
      </c>
      <c r="E343" s="56" t="s">
        <v>206</v>
      </c>
      <c r="F343" s="56" t="s">
        <v>207</v>
      </c>
      <c r="G343" s="56" t="s">
        <v>52</v>
      </c>
      <c r="H343" s="56"/>
      <c r="I343" s="56" t="s">
        <v>25</v>
      </c>
      <c r="J343" s="56" t="s">
        <v>25</v>
      </c>
      <c r="K343" s="55" t="s">
        <v>661</v>
      </c>
      <c r="L343" s="143">
        <v>3000</v>
      </c>
      <c r="M343" s="144">
        <v>3000</v>
      </c>
      <c r="N343" s="145">
        <v>0</v>
      </c>
      <c r="O343" s="146">
        <f t="shared" si="116"/>
        <v>-3000</v>
      </c>
      <c r="P343" s="57">
        <f t="shared" si="110"/>
        <v>0</v>
      </c>
      <c r="Q343" s="15"/>
    </row>
    <row r="344" spans="1:17" outlineLevel="1" x14ac:dyDescent="0.2">
      <c r="A344" s="110">
        <f t="shared" si="113"/>
        <v>341</v>
      </c>
      <c r="B344" s="55" t="s">
        <v>662</v>
      </c>
      <c r="C344" s="56" t="s">
        <v>98</v>
      </c>
      <c r="D344" s="56" t="s">
        <v>660</v>
      </c>
      <c r="E344" s="56" t="s">
        <v>239</v>
      </c>
      <c r="F344" s="56" t="s">
        <v>207</v>
      </c>
      <c r="G344" s="56" t="s">
        <v>52</v>
      </c>
      <c r="H344" s="56"/>
      <c r="I344" s="56" t="s">
        <v>25</v>
      </c>
      <c r="J344" s="56" t="s">
        <v>25</v>
      </c>
      <c r="K344" s="55" t="s">
        <v>663</v>
      </c>
      <c r="L344" s="143">
        <v>30000</v>
      </c>
      <c r="M344" s="144">
        <v>29176</v>
      </c>
      <c r="N344" s="145">
        <v>342</v>
      </c>
      <c r="O344" s="146">
        <f t="shared" si="116"/>
        <v>-28834</v>
      </c>
      <c r="P344" s="57">
        <f t="shared" si="110"/>
        <v>1.1721963257471895</v>
      </c>
      <c r="Q344" s="15"/>
    </row>
    <row r="345" spans="1:17" ht="28.5" outlineLevel="1" x14ac:dyDescent="0.2">
      <c r="A345" s="110">
        <f t="shared" si="113"/>
        <v>342</v>
      </c>
      <c r="B345" s="55" t="s">
        <v>664</v>
      </c>
      <c r="C345" s="56" t="s">
        <v>98</v>
      </c>
      <c r="D345" s="56" t="s">
        <v>660</v>
      </c>
      <c r="E345" s="56" t="s">
        <v>665</v>
      </c>
      <c r="F345" s="56" t="s">
        <v>474</v>
      </c>
      <c r="G345" s="56" t="s">
        <v>52</v>
      </c>
      <c r="H345" s="56"/>
      <c r="I345" s="56" t="s">
        <v>25</v>
      </c>
      <c r="J345" s="56" t="s">
        <v>25</v>
      </c>
      <c r="K345" s="55" t="s">
        <v>666</v>
      </c>
      <c r="L345" s="143">
        <v>15000</v>
      </c>
      <c r="M345" s="144">
        <v>15000</v>
      </c>
      <c r="N345" s="145">
        <v>2508</v>
      </c>
      <c r="O345" s="146">
        <f t="shared" si="116"/>
        <v>-12492</v>
      </c>
      <c r="P345" s="57">
        <f t="shared" si="110"/>
        <v>16.72</v>
      </c>
      <c r="Q345" s="15"/>
    </row>
    <row r="346" spans="1:17" outlineLevel="1" x14ac:dyDescent="0.2">
      <c r="A346" s="110">
        <f t="shared" si="113"/>
        <v>343</v>
      </c>
      <c r="B346" s="55" t="s">
        <v>667</v>
      </c>
      <c r="C346" s="56" t="s">
        <v>98</v>
      </c>
      <c r="D346" s="56" t="s">
        <v>668</v>
      </c>
      <c r="E346" s="56" t="s">
        <v>497</v>
      </c>
      <c r="F346" s="56" t="s">
        <v>190</v>
      </c>
      <c r="G346" s="56" t="s">
        <v>52</v>
      </c>
      <c r="H346" s="56"/>
      <c r="I346" s="56" t="s">
        <v>25</v>
      </c>
      <c r="J346" s="56" t="s">
        <v>25</v>
      </c>
      <c r="K346" s="55" t="s">
        <v>669</v>
      </c>
      <c r="L346" s="143">
        <v>71500</v>
      </c>
      <c r="M346" s="144">
        <v>63203</v>
      </c>
      <c r="N346" s="145">
        <v>56859</v>
      </c>
      <c r="O346" s="146">
        <f t="shared" si="116"/>
        <v>-6344</v>
      </c>
      <c r="P346" s="57">
        <f t="shared" si="110"/>
        <v>89.962501779978794</v>
      </c>
      <c r="Q346" s="15"/>
    </row>
    <row r="347" spans="1:17" outlineLevel="1" x14ac:dyDescent="0.2">
      <c r="A347" s="110">
        <f t="shared" si="113"/>
        <v>344</v>
      </c>
      <c r="B347" s="55" t="s">
        <v>670</v>
      </c>
      <c r="C347" s="56" t="s">
        <v>98</v>
      </c>
      <c r="D347" s="56" t="s">
        <v>668</v>
      </c>
      <c r="E347" s="56" t="s">
        <v>497</v>
      </c>
      <c r="F347" s="56" t="s">
        <v>190</v>
      </c>
      <c r="G347" s="56" t="s">
        <v>52</v>
      </c>
      <c r="H347" s="56"/>
      <c r="I347" s="56" t="s">
        <v>25</v>
      </c>
      <c r="J347" s="56" t="s">
        <v>25</v>
      </c>
      <c r="K347" s="55" t="s">
        <v>671</v>
      </c>
      <c r="L347" s="143">
        <v>4130</v>
      </c>
      <c r="M347" s="144">
        <v>4130</v>
      </c>
      <c r="N347" s="145">
        <v>1579</v>
      </c>
      <c r="O347" s="146">
        <f t="shared" si="116"/>
        <v>-2551</v>
      </c>
      <c r="P347" s="57">
        <f t="shared" si="110"/>
        <v>38.232445520581116</v>
      </c>
      <c r="Q347" s="15"/>
    </row>
    <row r="348" spans="1:17" outlineLevel="1" x14ac:dyDescent="0.2">
      <c r="A348" s="110">
        <f t="shared" si="113"/>
        <v>345</v>
      </c>
      <c r="B348" s="55" t="s">
        <v>672</v>
      </c>
      <c r="C348" s="56" t="s">
        <v>98</v>
      </c>
      <c r="D348" s="56" t="s">
        <v>668</v>
      </c>
      <c r="E348" s="56" t="s">
        <v>497</v>
      </c>
      <c r="F348" s="56" t="s">
        <v>190</v>
      </c>
      <c r="G348" s="56" t="s">
        <v>52</v>
      </c>
      <c r="H348" s="56"/>
      <c r="I348" s="56" t="s">
        <v>25</v>
      </c>
      <c r="J348" s="56" t="s">
        <v>25</v>
      </c>
      <c r="K348" s="55" t="s">
        <v>673</v>
      </c>
      <c r="L348" s="143">
        <v>2000</v>
      </c>
      <c r="M348" s="144">
        <v>2000</v>
      </c>
      <c r="N348" s="145">
        <v>0</v>
      </c>
      <c r="O348" s="146">
        <f t="shared" si="116"/>
        <v>-2000</v>
      </c>
      <c r="P348" s="57">
        <f t="shared" si="110"/>
        <v>0</v>
      </c>
      <c r="Q348" s="15"/>
    </row>
    <row r="349" spans="1:17" ht="14.25" customHeight="1" outlineLevel="1" x14ac:dyDescent="0.2">
      <c r="A349" s="110">
        <f t="shared" si="113"/>
        <v>346</v>
      </c>
      <c r="B349" s="55" t="s">
        <v>674</v>
      </c>
      <c r="C349" s="56" t="s">
        <v>98</v>
      </c>
      <c r="D349" s="56" t="s">
        <v>668</v>
      </c>
      <c r="E349" s="56" t="s">
        <v>497</v>
      </c>
      <c r="F349" s="56" t="s">
        <v>190</v>
      </c>
      <c r="G349" s="56" t="s">
        <v>52</v>
      </c>
      <c r="H349" s="56"/>
      <c r="I349" s="56" t="s">
        <v>25</v>
      </c>
      <c r="J349" s="56" t="s">
        <v>25</v>
      </c>
      <c r="K349" s="55" t="s">
        <v>675</v>
      </c>
      <c r="L349" s="143">
        <v>20000</v>
      </c>
      <c r="M349" s="144">
        <v>21625</v>
      </c>
      <c r="N349" s="145">
        <v>7554</v>
      </c>
      <c r="O349" s="146">
        <f t="shared" si="116"/>
        <v>-14071</v>
      </c>
      <c r="P349" s="57">
        <f t="shared" si="110"/>
        <v>34.931791907514452</v>
      </c>
      <c r="Q349" s="15"/>
    </row>
    <row r="350" spans="1:17" ht="14.25" customHeight="1" outlineLevel="1" x14ac:dyDescent="0.2">
      <c r="A350" s="110">
        <f t="shared" si="113"/>
        <v>347</v>
      </c>
      <c r="B350" s="55" t="s">
        <v>676</v>
      </c>
      <c r="C350" s="56" t="s">
        <v>98</v>
      </c>
      <c r="D350" s="56" t="s">
        <v>668</v>
      </c>
      <c r="E350" s="56" t="s">
        <v>497</v>
      </c>
      <c r="F350" s="56" t="s">
        <v>190</v>
      </c>
      <c r="G350" s="56" t="s">
        <v>52</v>
      </c>
      <c r="H350" s="56"/>
      <c r="I350" s="56" t="s">
        <v>25</v>
      </c>
      <c r="J350" s="56" t="s">
        <v>25</v>
      </c>
      <c r="K350" s="55" t="s">
        <v>675</v>
      </c>
      <c r="L350" s="143">
        <v>20000</v>
      </c>
      <c r="M350" s="144">
        <v>30114</v>
      </c>
      <c r="N350" s="145">
        <v>7985</v>
      </c>
      <c r="O350" s="146">
        <f t="shared" si="116"/>
        <v>-22129</v>
      </c>
      <c r="P350" s="57">
        <f t="shared" si="110"/>
        <v>26.515906223019194</v>
      </c>
      <c r="Q350" s="15"/>
    </row>
    <row r="351" spans="1:17" ht="14.25" customHeight="1" outlineLevel="1" x14ac:dyDescent="0.2">
      <c r="A351" s="110">
        <f t="shared" si="113"/>
        <v>348</v>
      </c>
      <c r="B351" s="55" t="s">
        <v>677</v>
      </c>
      <c r="C351" s="56" t="s">
        <v>98</v>
      </c>
      <c r="D351" s="56" t="s">
        <v>668</v>
      </c>
      <c r="E351" s="56" t="s">
        <v>497</v>
      </c>
      <c r="F351" s="56" t="s">
        <v>190</v>
      </c>
      <c r="G351" s="56" t="s">
        <v>52</v>
      </c>
      <c r="H351" s="56"/>
      <c r="I351" s="56" t="s">
        <v>25</v>
      </c>
      <c r="J351" s="56" t="s">
        <v>25</v>
      </c>
      <c r="K351" s="55" t="s">
        <v>678</v>
      </c>
      <c r="L351" s="143">
        <v>2720</v>
      </c>
      <c r="M351" s="144">
        <v>2720</v>
      </c>
      <c r="N351" s="145">
        <v>0</v>
      </c>
      <c r="O351" s="146">
        <f t="shared" si="116"/>
        <v>-2720</v>
      </c>
      <c r="P351" s="57">
        <f t="shared" si="110"/>
        <v>0</v>
      </c>
      <c r="Q351" s="15"/>
    </row>
    <row r="352" spans="1:17" s="16" customFormat="1" ht="14.25" customHeight="1" x14ac:dyDescent="0.25">
      <c r="A352" s="99">
        <f t="shared" si="113"/>
        <v>349</v>
      </c>
      <c r="B352" s="81" t="s">
        <v>679</v>
      </c>
      <c r="C352" s="62"/>
      <c r="D352" s="62"/>
      <c r="E352" s="62"/>
      <c r="F352" s="62"/>
      <c r="G352" s="62"/>
      <c r="H352" s="62"/>
      <c r="I352" s="62"/>
      <c r="J352" s="62"/>
      <c r="K352" s="63"/>
      <c r="L352" s="152">
        <f>SUM(L355:L389)</f>
        <v>21228</v>
      </c>
      <c r="M352" s="152">
        <f t="shared" ref="M352:O352" si="117">SUM(M355:M389)</f>
        <v>204503</v>
      </c>
      <c r="N352" s="152">
        <f t="shared" si="117"/>
        <v>55902</v>
      </c>
      <c r="O352" s="153">
        <f t="shared" si="117"/>
        <v>-148601</v>
      </c>
      <c r="P352" s="82">
        <f t="shared" si="110"/>
        <v>27.335540309922102</v>
      </c>
      <c r="Q352" s="15"/>
    </row>
    <row r="353" spans="1:17" s="16" customFormat="1" ht="14.25" customHeight="1" x14ac:dyDescent="0.2">
      <c r="A353" s="109">
        <f t="shared" si="113"/>
        <v>350</v>
      </c>
      <c r="B353" s="64" t="s">
        <v>13</v>
      </c>
      <c r="C353" s="65"/>
      <c r="D353" s="65"/>
      <c r="E353" s="65"/>
      <c r="F353" s="65"/>
      <c r="G353" s="65"/>
      <c r="H353" s="65"/>
      <c r="I353" s="65"/>
      <c r="J353" s="65"/>
      <c r="K353" s="66"/>
      <c r="L353" s="154">
        <f>SUM(L355:L389)-L354</f>
        <v>5226</v>
      </c>
      <c r="M353" s="154">
        <f t="shared" ref="M353" si="118">SUM(M355:M389)-M354</f>
        <v>166117</v>
      </c>
      <c r="N353" s="154">
        <f t="shared" ref="N353" si="119">SUM(N355:N389)-N354</f>
        <v>17516</v>
      </c>
      <c r="O353" s="151">
        <f t="shared" ref="O353" si="120">SUM(O355:O389)-O354</f>
        <v>-148601</v>
      </c>
      <c r="P353" s="19">
        <f t="shared" si="110"/>
        <v>10.544375349903984</v>
      </c>
      <c r="Q353" s="15"/>
    </row>
    <row r="354" spans="1:17" s="16" customFormat="1" ht="14.25" customHeight="1" x14ac:dyDescent="0.2">
      <c r="A354" s="102">
        <f t="shared" si="113"/>
        <v>351</v>
      </c>
      <c r="B354" s="83" t="s">
        <v>14</v>
      </c>
      <c r="C354" s="84"/>
      <c r="D354" s="84"/>
      <c r="E354" s="84"/>
      <c r="F354" s="84"/>
      <c r="G354" s="84"/>
      <c r="H354" s="84"/>
      <c r="I354" s="84"/>
      <c r="J354" s="84"/>
      <c r="K354" s="85"/>
      <c r="L354" s="155">
        <v>16002</v>
      </c>
      <c r="M354" s="155">
        <v>38386</v>
      </c>
      <c r="N354" s="155">
        <v>38386</v>
      </c>
      <c r="O354" s="156">
        <f>N354-M354</f>
        <v>0</v>
      </c>
      <c r="P354" s="23">
        <f t="shared" si="110"/>
        <v>100</v>
      </c>
      <c r="Q354" s="15"/>
    </row>
    <row r="355" spans="1:17" ht="28.5" outlineLevel="1" x14ac:dyDescent="0.2">
      <c r="A355" s="110">
        <f t="shared" si="113"/>
        <v>352</v>
      </c>
      <c r="B355" s="55" t="s">
        <v>680</v>
      </c>
      <c r="C355" s="56" t="s">
        <v>23</v>
      </c>
      <c r="D355" s="56" t="s">
        <v>681</v>
      </c>
      <c r="E355" s="56" t="s">
        <v>682</v>
      </c>
      <c r="F355" s="56" t="s">
        <v>683</v>
      </c>
      <c r="G355" s="56" t="s">
        <v>52</v>
      </c>
      <c r="H355" s="56" t="s">
        <v>684</v>
      </c>
      <c r="I355" s="56" t="s">
        <v>25</v>
      </c>
      <c r="J355" s="56" t="s">
        <v>25</v>
      </c>
      <c r="K355" s="55" t="s">
        <v>685</v>
      </c>
      <c r="L355" s="143">
        <v>86</v>
      </c>
      <c r="M355" s="144">
        <v>86</v>
      </c>
      <c r="N355" s="145">
        <v>85</v>
      </c>
      <c r="O355" s="146">
        <f t="shared" ref="O355:O389" si="121">N355-M355</f>
        <v>-1</v>
      </c>
      <c r="P355" s="57">
        <f t="shared" si="110"/>
        <v>98.837209302325576</v>
      </c>
      <c r="Q355" s="15"/>
    </row>
    <row r="356" spans="1:17" ht="28.5" outlineLevel="1" x14ac:dyDescent="0.2">
      <c r="A356" s="110">
        <f t="shared" si="113"/>
        <v>353</v>
      </c>
      <c r="B356" s="55" t="s">
        <v>686</v>
      </c>
      <c r="C356" s="56" t="s">
        <v>23</v>
      </c>
      <c r="D356" s="56" t="s">
        <v>681</v>
      </c>
      <c r="E356" s="56" t="s">
        <v>682</v>
      </c>
      <c r="F356" s="56" t="s">
        <v>683</v>
      </c>
      <c r="G356" s="56" t="s">
        <v>52</v>
      </c>
      <c r="H356" s="56" t="s">
        <v>687</v>
      </c>
      <c r="I356" s="56" t="s">
        <v>25</v>
      </c>
      <c r="J356" s="56" t="s">
        <v>25</v>
      </c>
      <c r="K356" s="55" t="s">
        <v>685</v>
      </c>
      <c r="L356" s="143">
        <v>78</v>
      </c>
      <c r="M356" s="144">
        <v>78</v>
      </c>
      <c r="N356" s="145">
        <v>78</v>
      </c>
      <c r="O356" s="146">
        <f t="shared" si="121"/>
        <v>0</v>
      </c>
      <c r="P356" s="57">
        <f t="shared" si="110"/>
        <v>100</v>
      </c>
      <c r="Q356" s="15"/>
    </row>
    <row r="357" spans="1:17" ht="28.5" outlineLevel="1" x14ac:dyDescent="0.2">
      <c r="A357" s="110">
        <f t="shared" si="113"/>
        <v>354</v>
      </c>
      <c r="B357" s="55" t="s">
        <v>686</v>
      </c>
      <c r="C357" s="56" t="s">
        <v>23</v>
      </c>
      <c r="D357" s="56" t="s">
        <v>681</v>
      </c>
      <c r="E357" s="56" t="s">
        <v>682</v>
      </c>
      <c r="F357" s="56" t="s">
        <v>683</v>
      </c>
      <c r="G357" s="56" t="s">
        <v>52</v>
      </c>
      <c r="H357" s="56" t="s">
        <v>688</v>
      </c>
      <c r="I357" s="56" t="s">
        <v>25</v>
      </c>
      <c r="J357" s="56" t="s">
        <v>25</v>
      </c>
      <c r="K357" s="55" t="s">
        <v>685</v>
      </c>
      <c r="L357" s="143">
        <v>191</v>
      </c>
      <c r="M357" s="144">
        <v>191</v>
      </c>
      <c r="N357" s="145">
        <v>190</v>
      </c>
      <c r="O357" s="146">
        <f t="shared" si="121"/>
        <v>-1</v>
      </c>
      <c r="P357" s="57">
        <f t="shared" ref="P357:P420" si="122">N357/M357*100</f>
        <v>99.476439790575924</v>
      </c>
      <c r="Q357" s="15"/>
    </row>
    <row r="358" spans="1:17" outlineLevel="1" x14ac:dyDescent="0.2">
      <c r="A358" s="110">
        <f t="shared" si="113"/>
        <v>355</v>
      </c>
      <c r="B358" s="55" t="s">
        <v>689</v>
      </c>
      <c r="C358" s="56" t="s">
        <v>23</v>
      </c>
      <c r="D358" s="56" t="s">
        <v>681</v>
      </c>
      <c r="E358" s="56" t="s">
        <v>682</v>
      </c>
      <c r="F358" s="56" t="s">
        <v>683</v>
      </c>
      <c r="G358" s="56" t="s">
        <v>52</v>
      </c>
      <c r="H358" s="56" t="s">
        <v>684</v>
      </c>
      <c r="I358" s="56" t="s">
        <v>25</v>
      </c>
      <c r="J358" s="56" t="s">
        <v>25</v>
      </c>
      <c r="K358" s="55" t="s">
        <v>690</v>
      </c>
      <c r="L358" s="143">
        <v>0</v>
      </c>
      <c r="M358" s="144">
        <v>6400</v>
      </c>
      <c r="N358" s="145">
        <v>0</v>
      </c>
      <c r="O358" s="146">
        <f t="shared" si="121"/>
        <v>-6400</v>
      </c>
      <c r="P358" s="57">
        <f t="shared" si="122"/>
        <v>0</v>
      </c>
      <c r="Q358" s="15"/>
    </row>
    <row r="359" spans="1:17" outlineLevel="1" x14ac:dyDescent="0.2">
      <c r="A359" s="110">
        <f t="shared" si="113"/>
        <v>356</v>
      </c>
      <c r="B359" s="55" t="s">
        <v>691</v>
      </c>
      <c r="C359" s="56" t="s">
        <v>23</v>
      </c>
      <c r="D359" s="56" t="s">
        <v>681</v>
      </c>
      <c r="E359" s="56" t="s">
        <v>682</v>
      </c>
      <c r="F359" s="56" t="s">
        <v>683</v>
      </c>
      <c r="G359" s="56" t="s">
        <v>52</v>
      </c>
      <c r="H359" s="56"/>
      <c r="I359" s="56" t="s">
        <v>25</v>
      </c>
      <c r="J359" s="56" t="s">
        <v>25</v>
      </c>
      <c r="K359" s="55" t="s">
        <v>692</v>
      </c>
      <c r="L359" s="143">
        <v>0</v>
      </c>
      <c r="M359" s="144">
        <v>22243</v>
      </c>
      <c r="N359" s="145">
        <v>0</v>
      </c>
      <c r="O359" s="146">
        <f t="shared" si="121"/>
        <v>-22243</v>
      </c>
      <c r="P359" s="57">
        <f t="shared" si="122"/>
        <v>0</v>
      </c>
      <c r="Q359" s="15"/>
    </row>
    <row r="360" spans="1:17" outlineLevel="1" x14ac:dyDescent="0.2">
      <c r="A360" s="110">
        <f t="shared" si="113"/>
        <v>357</v>
      </c>
      <c r="B360" s="55" t="s">
        <v>691</v>
      </c>
      <c r="C360" s="56" t="s">
        <v>23</v>
      </c>
      <c r="D360" s="56" t="s">
        <v>681</v>
      </c>
      <c r="E360" s="56" t="s">
        <v>682</v>
      </c>
      <c r="F360" s="56" t="s">
        <v>683</v>
      </c>
      <c r="G360" s="56" t="s">
        <v>52</v>
      </c>
      <c r="H360" s="56" t="s">
        <v>687</v>
      </c>
      <c r="I360" s="56" t="s">
        <v>25</v>
      </c>
      <c r="J360" s="56" t="s">
        <v>25</v>
      </c>
      <c r="K360" s="55" t="s">
        <v>692</v>
      </c>
      <c r="L360" s="143">
        <v>0</v>
      </c>
      <c r="M360" s="144">
        <v>3145</v>
      </c>
      <c r="N360" s="145">
        <v>323</v>
      </c>
      <c r="O360" s="146">
        <f t="shared" si="121"/>
        <v>-2822</v>
      </c>
      <c r="P360" s="57">
        <f t="shared" si="122"/>
        <v>10.27027027027027</v>
      </c>
      <c r="Q360" s="15"/>
    </row>
    <row r="361" spans="1:17" outlineLevel="1" x14ac:dyDescent="0.2">
      <c r="A361" s="110">
        <f t="shared" si="113"/>
        <v>358</v>
      </c>
      <c r="B361" s="55" t="s">
        <v>691</v>
      </c>
      <c r="C361" s="56" t="s">
        <v>23</v>
      </c>
      <c r="D361" s="56" t="s">
        <v>681</v>
      </c>
      <c r="E361" s="56" t="s">
        <v>682</v>
      </c>
      <c r="F361" s="56" t="s">
        <v>683</v>
      </c>
      <c r="G361" s="56" t="s">
        <v>52</v>
      </c>
      <c r="H361" s="56" t="s">
        <v>688</v>
      </c>
      <c r="I361" s="56" t="s">
        <v>25</v>
      </c>
      <c r="J361" s="56" t="s">
        <v>25</v>
      </c>
      <c r="K361" s="55" t="s">
        <v>692</v>
      </c>
      <c r="L361" s="143">
        <v>0</v>
      </c>
      <c r="M361" s="144">
        <v>23720</v>
      </c>
      <c r="N361" s="145">
        <v>23720</v>
      </c>
      <c r="O361" s="146">
        <f t="shared" si="121"/>
        <v>0</v>
      </c>
      <c r="P361" s="57">
        <f t="shared" si="122"/>
        <v>100</v>
      </c>
      <c r="Q361" s="15"/>
    </row>
    <row r="362" spans="1:17" outlineLevel="1" x14ac:dyDescent="0.2">
      <c r="A362" s="110">
        <f t="shared" si="113"/>
        <v>359</v>
      </c>
      <c r="B362" s="55" t="s">
        <v>691</v>
      </c>
      <c r="C362" s="56" t="s">
        <v>23</v>
      </c>
      <c r="D362" s="56" t="s">
        <v>681</v>
      </c>
      <c r="E362" s="56" t="s">
        <v>682</v>
      </c>
      <c r="F362" s="56" t="s">
        <v>683</v>
      </c>
      <c r="G362" s="56" t="s">
        <v>52</v>
      </c>
      <c r="H362" s="56" t="s">
        <v>688</v>
      </c>
      <c r="I362" s="56" t="s">
        <v>25</v>
      </c>
      <c r="J362" s="56" t="s">
        <v>25</v>
      </c>
      <c r="K362" s="55" t="s">
        <v>692</v>
      </c>
      <c r="L362" s="143">
        <v>0</v>
      </c>
      <c r="M362" s="144">
        <v>116</v>
      </c>
      <c r="N362" s="145">
        <v>0</v>
      </c>
      <c r="O362" s="146">
        <f t="shared" si="121"/>
        <v>-116</v>
      </c>
      <c r="P362" s="57">
        <f t="shared" si="122"/>
        <v>0</v>
      </c>
      <c r="Q362" s="15"/>
    </row>
    <row r="363" spans="1:17" outlineLevel="1" x14ac:dyDescent="0.2">
      <c r="A363" s="110">
        <f t="shared" si="113"/>
        <v>360</v>
      </c>
      <c r="B363" s="55" t="s">
        <v>693</v>
      </c>
      <c r="C363" s="56" t="s">
        <v>23</v>
      </c>
      <c r="D363" s="56" t="s">
        <v>681</v>
      </c>
      <c r="E363" s="56" t="s">
        <v>682</v>
      </c>
      <c r="F363" s="56" t="s">
        <v>683</v>
      </c>
      <c r="G363" s="56" t="s">
        <v>52</v>
      </c>
      <c r="H363" s="56" t="s">
        <v>687</v>
      </c>
      <c r="I363" s="56" t="s">
        <v>25</v>
      </c>
      <c r="J363" s="56" t="s">
        <v>25</v>
      </c>
      <c r="K363" s="55" t="s">
        <v>694</v>
      </c>
      <c r="L363" s="143">
        <v>0</v>
      </c>
      <c r="M363" s="144">
        <v>9</v>
      </c>
      <c r="N363" s="145">
        <v>0</v>
      </c>
      <c r="O363" s="146">
        <f t="shared" si="121"/>
        <v>-9</v>
      </c>
      <c r="P363" s="57">
        <f t="shared" si="122"/>
        <v>0</v>
      </c>
      <c r="Q363" s="15"/>
    </row>
    <row r="364" spans="1:17" outlineLevel="1" x14ac:dyDescent="0.2">
      <c r="A364" s="110">
        <f t="shared" si="113"/>
        <v>361</v>
      </c>
      <c r="B364" s="55" t="s">
        <v>695</v>
      </c>
      <c r="C364" s="56" t="s">
        <v>23</v>
      </c>
      <c r="D364" s="56" t="s">
        <v>681</v>
      </c>
      <c r="E364" s="56" t="s">
        <v>682</v>
      </c>
      <c r="F364" s="56" t="s">
        <v>683</v>
      </c>
      <c r="G364" s="56" t="s">
        <v>52</v>
      </c>
      <c r="H364" s="56" t="s">
        <v>687</v>
      </c>
      <c r="I364" s="56" t="s">
        <v>25</v>
      </c>
      <c r="J364" s="56" t="s">
        <v>25</v>
      </c>
      <c r="K364" s="55" t="s">
        <v>696</v>
      </c>
      <c r="L364" s="143">
        <v>0</v>
      </c>
      <c r="M364" s="144">
        <v>1539</v>
      </c>
      <c r="N364" s="145">
        <v>0</v>
      </c>
      <c r="O364" s="146">
        <f t="shared" si="121"/>
        <v>-1539</v>
      </c>
      <c r="P364" s="57">
        <f t="shared" si="122"/>
        <v>0</v>
      </c>
      <c r="Q364" s="15"/>
    </row>
    <row r="365" spans="1:17" outlineLevel="1" x14ac:dyDescent="0.2">
      <c r="A365" s="110">
        <f t="shared" si="113"/>
        <v>362</v>
      </c>
      <c r="B365" s="55" t="s">
        <v>695</v>
      </c>
      <c r="C365" s="56" t="s">
        <v>23</v>
      </c>
      <c r="D365" s="56" t="s">
        <v>681</v>
      </c>
      <c r="E365" s="56" t="s">
        <v>682</v>
      </c>
      <c r="F365" s="56" t="s">
        <v>683</v>
      </c>
      <c r="G365" s="56" t="s">
        <v>52</v>
      </c>
      <c r="H365" s="56" t="s">
        <v>688</v>
      </c>
      <c r="I365" s="56" t="s">
        <v>25</v>
      </c>
      <c r="J365" s="56" t="s">
        <v>25</v>
      </c>
      <c r="K365" s="55" t="s">
        <v>696</v>
      </c>
      <c r="L365" s="143">
        <v>0</v>
      </c>
      <c r="M365" s="144">
        <v>6170</v>
      </c>
      <c r="N365" s="145">
        <v>0</v>
      </c>
      <c r="O365" s="146">
        <f t="shared" si="121"/>
        <v>-6170</v>
      </c>
      <c r="P365" s="57">
        <f t="shared" si="122"/>
        <v>0</v>
      </c>
      <c r="Q365" s="15"/>
    </row>
    <row r="366" spans="1:17" outlineLevel="1" x14ac:dyDescent="0.2">
      <c r="A366" s="110">
        <f t="shared" si="113"/>
        <v>363</v>
      </c>
      <c r="B366" s="55" t="s">
        <v>697</v>
      </c>
      <c r="C366" s="56" t="s">
        <v>23</v>
      </c>
      <c r="D366" s="56" t="s">
        <v>681</v>
      </c>
      <c r="E366" s="56" t="s">
        <v>682</v>
      </c>
      <c r="F366" s="56" t="s">
        <v>683</v>
      </c>
      <c r="G366" s="56" t="s">
        <v>52</v>
      </c>
      <c r="H366" s="56" t="s">
        <v>687</v>
      </c>
      <c r="I366" s="56" t="s">
        <v>25</v>
      </c>
      <c r="J366" s="56" t="s">
        <v>25</v>
      </c>
      <c r="K366" s="55" t="s">
        <v>698</v>
      </c>
      <c r="L366" s="143">
        <v>0</v>
      </c>
      <c r="M366" s="144">
        <v>44</v>
      </c>
      <c r="N366" s="145">
        <v>0</v>
      </c>
      <c r="O366" s="146">
        <f t="shared" si="121"/>
        <v>-44</v>
      </c>
      <c r="P366" s="57">
        <f t="shared" si="122"/>
        <v>0</v>
      </c>
      <c r="Q366" s="15"/>
    </row>
    <row r="367" spans="1:17" outlineLevel="1" x14ac:dyDescent="0.2">
      <c r="A367" s="110">
        <f t="shared" si="113"/>
        <v>364</v>
      </c>
      <c r="B367" s="55" t="s">
        <v>699</v>
      </c>
      <c r="C367" s="56" t="s">
        <v>23</v>
      </c>
      <c r="D367" s="56" t="s">
        <v>681</v>
      </c>
      <c r="E367" s="56" t="s">
        <v>682</v>
      </c>
      <c r="F367" s="56" t="s">
        <v>683</v>
      </c>
      <c r="G367" s="56" t="s">
        <v>52</v>
      </c>
      <c r="H367" s="56" t="s">
        <v>687</v>
      </c>
      <c r="I367" s="56" t="s">
        <v>25</v>
      </c>
      <c r="J367" s="56" t="s">
        <v>25</v>
      </c>
      <c r="K367" s="55" t="s">
        <v>700</v>
      </c>
      <c r="L367" s="143">
        <v>0</v>
      </c>
      <c r="M367" s="144">
        <v>6350</v>
      </c>
      <c r="N367" s="145">
        <v>0</v>
      </c>
      <c r="O367" s="146">
        <f t="shared" si="121"/>
        <v>-6350</v>
      </c>
      <c r="P367" s="57">
        <f t="shared" si="122"/>
        <v>0</v>
      </c>
      <c r="Q367" s="15"/>
    </row>
    <row r="368" spans="1:17" outlineLevel="1" x14ac:dyDescent="0.2">
      <c r="A368" s="110">
        <f t="shared" si="113"/>
        <v>365</v>
      </c>
      <c r="B368" s="55" t="s">
        <v>699</v>
      </c>
      <c r="C368" s="56" t="s">
        <v>23</v>
      </c>
      <c r="D368" s="56" t="s">
        <v>681</v>
      </c>
      <c r="E368" s="56" t="s">
        <v>682</v>
      </c>
      <c r="F368" s="56" t="s">
        <v>683</v>
      </c>
      <c r="G368" s="56" t="s">
        <v>52</v>
      </c>
      <c r="H368" s="56" t="s">
        <v>688</v>
      </c>
      <c r="I368" s="56" t="s">
        <v>25</v>
      </c>
      <c r="J368" s="56" t="s">
        <v>25</v>
      </c>
      <c r="K368" s="55" t="s">
        <v>700</v>
      </c>
      <c r="L368" s="143">
        <v>0</v>
      </c>
      <c r="M368" s="144">
        <v>8323</v>
      </c>
      <c r="N368" s="145">
        <v>0</v>
      </c>
      <c r="O368" s="146">
        <f t="shared" si="121"/>
        <v>-8323</v>
      </c>
      <c r="P368" s="57">
        <f t="shared" si="122"/>
        <v>0</v>
      </c>
      <c r="Q368" s="15"/>
    </row>
    <row r="369" spans="1:17" outlineLevel="1" x14ac:dyDescent="0.2">
      <c r="A369" s="110">
        <f t="shared" si="113"/>
        <v>366</v>
      </c>
      <c r="B369" s="55" t="s">
        <v>701</v>
      </c>
      <c r="C369" s="56" t="s">
        <v>23</v>
      </c>
      <c r="D369" s="56" t="s">
        <v>681</v>
      </c>
      <c r="E369" s="56" t="s">
        <v>682</v>
      </c>
      <c r="F369" s="56" t="s">
        <v>683</v>
      </c>
      <c r="G369" s="56" t="s">
        <v>52</v>
      </c>
      <c r="H369" s="56" t="s">
        <v>687</v>
      </c>
      <c r="I369" s="56" t="s">
        <v>25</v>
      </c>
      <c r="J369" s="56" t="s">
        <v>25</v>
      </c>
      <c r="K369" s="55" t="s">
        <v>702</v>
      </c>
      <c r="L369" s="143">
        <v>0</v>
      </c>
      <c r="M369" s="144">
        <v>3414</v>
      </c>
      <c r="N369" s="145">
        <v>0</v>
      </c>
      <c r="O369" s="146">
        <f t="shared" si="121"/>
        <v>-3414</v>
      </c>
      <c r="P369" s="57">
        <f t="shared" si="122"/>
        <v>0</v>
      </c>
      <c r="Q369" s="15"/>
    </row>
    <row r="370" spans="1:17" outlineLevel="1" x14ac:dyDescent="0.2">
      <c r="A370" s="110">
        <f t="shared" si="113"/>
        <v>367</v>
      </c>
      <c r="B370" s="55" t="s">
        <v>701</v>
      </c>
      <c r="C370" s="56" t="s">
        <v>23</v>
      </c>
      <c r="D370" s="56" t="s">
        <v>681</v>
      </c>
      <c r="E370" s="56" t="s">
        <v>682</v>
      </c>
      <c r="F370" s="56" t="s">
        <v>683</v>
      </c>
      <c r="G370" s="56" t="s">
        <v>52</v>
      </c>
      <c r="H370" s="56" t="s">
        <v>688</v>
      </c>
      <c r="I370" s="56" t="s">
        <v>25</v>
      </c>
      <c r="J370" s="56" t="s">
        <v>25</v>
      </c>
      <c r="K370" s="55" t="s">
        <v>702</v>
      </c>
      <c r="L370" s="143">
        <v>3625</v>
      </c>
      <c r="M370" s="144">
        <v>7561</v>
      </c>
      <c r="N370" s="145">
        <v>0</v>
      </c>
      <c r="O370" s="146">
        <f t="shared" si="121"/>
        <v>-7561</v>
      </c>
      <c r="P370" s="57">
        <f t="shared" si="122"/>
        <v>0</v>
      </c>
      <c r="Q370" s="15"/>
    </row>
    <row r="371" spans="1:17" outlineLevel="1" x14ac:dyDescent="0.2">
      <c r="A371" s="110">
        <f t="shared" si="113"/>
        <v>368</v>
      </c>
      <c r="B371" s="55" t="s">
        <v>703</v>
      </c>
      <c r="C371" s="56" t="s">
        <v>23</v>
      </c>
      <c r="D371" s="56" t="s">
        <v>681</v>
      </c>
      <c r="E371" s="56" t="s">
        <v>682</v>
      </c>
      <c r="F371" s="56" t="s">
        <v>683</v>
      </c>
      <c r="G371" s="56" t="s">
        <v>52</v>
      </c>
      <c r="H371" s="56" t="s">
        <v>684</v>
      </c>
      <c r="I371" s="56" t="s">
        <v>25</v>
      </c>
      <c r="J371" s="56" t="s">
        <v>25</v>
      </c>
      <c r="K371" s="55" t="s">
        <v>704</v>
      </c>
      <c r="L371" s="143">
        <v>0</v>
      </c>
      <c r="M371" s="144">
        <v>432</v>
      </c>
      <c r="N371" s="145">
        <v>0</v>
      </c>
      <c r="O371" s="146">
        <f t="shared" si="121"/>
        <v>-432</v>
      </c>
      <c r="P371" s="57">
        <f t="shared" si="122"/>
        <v>0</v>
      </c>
      <c r="Q371" s="15"/>
    </row>
    <row r="372" spans="1:17" outlineLevel="1" x14ac:dyDescent="0.2">
      <c r="A372" s="110">
        <f t="shared" si="113"/>
        <v>369</v>
      </c>
      <c r="B372" s="55" t="s">
        <v>705</v>
      </c>
      <c r="C372" s="56" t="s">
        <v>23</v>
      </c>
      <c r="D372" s="56" t="s">
        <v>681</v>
      </c>
      <c r="E372" s="56" t="s">
        <v>682</v>
      </c>
      <c r="F372" s="56" t="s">
        <v>683</v>
      </c>
      <c r="G372" s="56" t="s">
        <v>52</v>
      </c>
      <c r="H372" s="56" t="s">
        <v>684</v>
      </c>
      <c r="I372" s="56" t="s">
        <v>25</v>
      </c>
      <c r="J372" s="56" t="s">
        <v>25</v>
      </c>
      <c r="K372" s="55" t="s">
        <v>706</v>
      </c>
      <c r="L372" s="143">
        <v>0</v>
      </c>
      <c r="M372" s="144">
        <v>23563</v>
      </c>
      <c r="N372" s="145">
        <v>2882</v>
      </c>
      <c r="O372" s="146">
        <f t="shared" si="121"/>
        <v>-20681</v>
      </c>
      <c r="P372" s="57">
        <f t="shared" si="122"/>
        <v>12.231040190128592</v>
      </c>
      <c r="Q372" s="15"/>
    </row>
    <row r="373" spans="1:17" outlineLevel="1" x14ac:dyDescent="0.2">
      <c r="A373" s="110">
        <f t="shared" si="113"/>
        <v>370</v>
      </c>
      <c r="B373" s="55" t="s">
        <v>705</v>
      </c>
      <c r="C373" s="56" t="s">
        <v>23</v>
      </c>
      <c r="D373" s="56" t="s">
        <v>681</v>
      </c>
      <c r="E373" s="56" t="s">
        <v>682</v>
      </c>
      <c r="F373" s="56" t="s">
        <v>683</v>
      </c>
      <c r="G373" s="56" t="s">
        <v>52</v>
      </c>
      <c r="H373" s="56" t="s">
        <v>687</v>
      </c>
      <c r="I373" s="56" t="s">
        <v>25</v>
      </c>
      <c r="J373" s="56" t="s">
        <v>25</v>
      </c>
      <c r="K373" s="55" t="s">
        <v>706</v>
      </c>
      <c r="L373" s="143">
        <v>0</v>
      </c>
      <c r="M373" s="144">
        <v>4729</v>
      </c>
      <c r="N373" s="145">
        <v>4676</v>
      </c>
      <c r="O373" s="146">
        <f t="shared" si="121"/>
        <v>-53</v>
      </c>
      <c r="P373" s="57">
        <f t="shared" si="122"/>
        <v>98.87925565658702</v>
      </c>
      <c r="Q373" s="15"/>
    </row>
    <row r="374" spans="1:17" outlineLevel="1" x14ac:dyDescent="0.2">
      <c r="A374" s="110">
        <f t="shared" si="113"/>
        <v>371</v>
      </c>
      <c r="B374" s="55" t="s">
        <v>705</v>
      </c>
      <c r="C374" s="56" t="s">
        <v>23</v>
      </c>
      <c r="D374" s="56" t="s">
        <v>681</v>
      </c>
      <c r="E374" s="56" t="s">
        <v>682</v>
      </c>
      <c r="F374" s="56" t="s">
        <v>683</v>
      </c>
      <c r="G374" s="56" t="s">
        <v>52</v>
      </c>
      <c r="H374" s="56" t="s">
        <v>688</v>
      </c>
      <c r="I374" s="56" t="s">
        <v>25</v>
      </c>
      <c r="J374" s="56" t="s">
        <v>25</v>
      </c>
      <c r="K374" s="55" t="s">
        <v>706</v>
      </c>
      <c r="L374" s="143">
        <v>831</v>
      </c>
      <c r="M374" s="144">
        <v>23841</v>
      </c>
      <c r="N374" s="145">
        <v>21992</v>
      </c>
      <c r="O374" s="146">
        <f t="shared" si="121"/>
        <v>-1849</v>
      </c>
      <c r="P374" s="57">
        <f t="shared" si="122"/>
        <v>92.244452833354302</v>
      </c>
      <c r="Q374" s="15"/>
    </row>
    <row r="375" spans="1:17" outlineLevel="1" x14ac:dyDescent="0.2">
      <c r="A375" s="110">
        <f t="shared" si="113"/>
        <v>372</v>
      </c>
      <c r="B375" s="55" t="s">
        <v>707</v>
      </c>
      <c r="C375" s="56" t="s">
        <v>23</v>
      </c>
      <c r="D375" s="56" t="s">
        <v>681</v>
      </c>
      <c r="E375" s="56" t="s">
        <v>682</v>
      </c>
      <c r="F375" s="56" t="s">
        <v>683</v>
      </c>
      <c r="G375" s="56" t="s">
        <v>52</v>
      </c>
      <c r="H375" s="56" t="s">
        <v>687</v>
      </c>
      <c r="I375" s="56" t="s">
        <v>25</v>
      </c>
      <c r="J375" s="56" t="s">
        <v>25</v>
      </c>
      <c r="K375" s="55" t="s">
        <v>708</v>
      </c>
      <c r="L375" s="143">
        <v>0</v>
      </c>
      <c r="M375" s="144">
        <v>150</v>
      </c>
      <c r="N375" s="145">
        <v>0</v>
      </c>
      <c r="O375" s="146">
        <f t="shared" si="121"/>
        <v>-150</v>
      </c>
      <c r="P375" s="57">
        <f t="shared" si="122"/>
        <v>0</v>
      </c>
      <c r="Q375" s="15"/>
    </row>
    <row r="376" spans="1:17" outlineLevel="1" x14ac:dyDescent="0.2">
      <c r="A376" s="110">
        <f t="shared" si="113"/>
        <v>373</v>
      </c>
      <c r="B376" s="55" t="s">
        <v>707</v>
      </c>
      <c r="C376" s="56" t="s">
        <v>23</v>
      </c>
      <c r="D376" s="56" t="s">
        <v>681</v>
      </c>
      <c r="E376" s="56" t="s">
        <v>682</v>
      </c>
      <c r="F376" s="56" t="s">
        <v>683</v>
      </c>
      <c r="G376" s="56" t="s">
        <v>52</v>
      </c>
      <c r="H376" s="56" t="s">
        <v>688</v>
      </c>
      <c r="I376" s="56" t="s">
        <v>25</v>
      </c>
      <c r="J376" s="56" t="s">
        <v>25</v>
      </c>
      <c r="K376" s="55" t="s">
        <v>708</v>
      </c>
      <c r="L376" s="143">
        <v>0</v>
      </c>
      <c r="M376" s="144">
        <v>450</v>
      </c>
      <c r="N376" s="145">
        <v>0</v>
      </c>
      <c r="O376" s="146">
        <f t="shared" si="121"/>
        <v>-450</v>
      </c>
      <c r="P376" s="57">
        <f t="shared" si="122"/>
        <v>0</v>
      </c>
      <c r="Q376" s="15"/>
    </row>
    <row r="377" spans="1:17" outlineLevel="1" x14ac:dyDescent="0.2">
      <c r="A377" s="110">
        <f t="shared" si="113"/>
        <v>374</v>
      </c>
      <c r="B377" s="55" t="s">
        <v>709</v>
      </c>
      <c r="C377" s="56" t="s">
        <v>23</v>
      </c>
      <c r="D377" s="56" t="s">
        <v>681</v>
      </c>
      <c r="E377" s="56" t="s">
        <v>682</v>
      </c>
      <c r="F377" s="56" t="s">
        <v>683</v>
      </c>
      <c r="G377" s="56" t="s">
        <v>52</v>
      </c>
      <c r="H377" s="56" t="s">
        <v>687</v>
      </c>
      <c r="I377" s="56" t="s">
        <v>25</v>
      </c>
      <c r="J377" s="56" t="s">
        <v>25</v>
      </c>
      <c r="K377" s="55" t="s">
        <v>710</v>
      </c>
      <c r="L377" s="143">
        <v>0</v>
      </c>
      <c r="M377" s="144">
        <v>1680</v>
      </c>
      <c r="N377" s="145">
        <v>0</v>
      </c>
      <c r="O377" s="146">
        <f t="shared" si="121"/>
        <v>-1680</v>
      </c>
      <c r="P377" s="57">
        <f t="shared" si="122"/>
        <v>0</v>
      </c>
      <c r="Q377" s="15"/>
    </row>
    <row r="378" spans="1:17" outlineLevel="1" x14ac:dyDescent="0.2">
      <c r="A378" s="110">
        <f t="shared" si="113"/>
        <v>375</v>
      </c>
      <c r="B378" s="55" t="s">
        <v>709</v>
      </c>
      <c r="C378" s="56" t="s">
        <v>23</v>
      </c>
      <c r="D378" s="56" t="s">
        <v>681</v>
      </c>
      <c r="E378" s="56" t="s">
        <v>682</v>
      </c>
      <c r="F378" s="56" t="s">
        <v>683</v>
      </c>
      <c r="G378" s="56" t="s">
        <v>52</v>
      </c>
      <c r="H378" s="56" t="s">
        <v>688</v>
      </c>
      <c r="I378" s="56" t="s">
        <v>25</v>
      </c>
      <c r="J378" s="56" t="s">
        <v>25</v>
      </c>
      <c r="K378" s="55" t="s">
        <v>710</v>
      </c>
      <c r="L378" s="143">
        <v>0</v>
      </c>
      <c r="M378" s="144">
        <v>5040</v>
      </c>
      <c r="N378" s="145">
        <v>0</v>
      </c>
      <c r="O378" s="146">
        <f t="shared" si="121"/>
        <v>-5040</v>
      </c>
      <c r="P378" s="57">
        <f t="shared" si="122"/>
        <v>0</v>
      </c>
      <c r="Q378" s="15"/>
    </row>
    <row r="379" spans="1:17" outlineLevel="1" x14ac:dyDescent="0.2">
      <c r="A379" s="110">
        <f t="shared" si="113"/>
        <v>376</v>
      </c>
      <c r="B379" s="55" t="s">
        <v>711</v>
      </c>
      <c r="C379" s="56" t="s">
        <v>23</v>
      </c>
      <c r="D379" s="56" t="s">
        <v>681</v>
      </c>
      <c r="E379" s="56" t="s">
        <v>682</v>
      </c>
      <c r="F379" s="56" t="s">
        <v>683</v>
      </c>
      <c r="G379" s="56" t="s">
        <v>52</v>
      </c>
      <c r="H379" s="56" t="s">
        <v>687</v>
      </c>
      <c r="I379" s="56" t="s">
        <v>25</v>
      </c>
      <c r="J379" s="56" t="s">
        <v>25</v>
      </c>
      <c r="K379" s="55" t="s">
        <v>712</v>
      </c>
      <c r="L379" s="143">
        <v>0</v>
      </c>
      <c r="M379" s="144">
        <v>780</v>
      </c>
      <c r="N379" s="145">
        <v>480</v>
      </c>
      <c r="O379" s="146">
        <f t="shared" si="121"/>
        <v>-300</v>
      </c>
      <c r="P379" s="57">
        <f t="shared" si="122"/>
        <v>61.53846153846154</v>
      </c>
      <c r="Q379" s="15"/>
    </row>
    <row r="380" spans="1:17" outlineLevel="1" x14ac:dyDescent="0.2">
      <c r="A380" s="110">
        <f t="shared" si="113"/>
        <v>377</v>
      </c>
      <c r="B380" s="55" t="s">
        <v>713</v>
      </c>
      <c r="C380" s="56" t="s">
        <v>23</v>
      </c>
      <c r="D380" s="56" t="s">
        <v>681</v>
      </c>
      <c r="E380" s="56" t="s">
        <v>682</v>
      </c>
      <c r="F380" s="56" t="s">
        <v>683</v>
      </c>
      <c r="G380" s="56" t="s">
        <v>52</v>
      </c>
      <c r="H380" s="56" t="s">
        <v>684</v>
      </c>
      <c r="I380" s="56" t="s">
        <v>25</v>
      </c>
      <c r="J380" s="56" t="s">
        <v>25</v>
      </c>
      <c r="K380" s="55" t="s">
        <v>714</v>
      </c>
      <c r="L380" s="143">
        <v>2347</v>
      </c>
      <c r="M380" s="144">
        <v>3711</v>
      </c>
      <c r="N380" s="145">
        <v>0</v>
      </c>
      <c r="O380" s="146">
        <f t="shared" si="121"/>
        <v>-3711</v>
      </c>
      <c r="P380" s="57">
        <f t="shared" si="122"/>
        <v>0</v>
      </c>
      <c r="Q380" s="15"/>
    </row>
    <row r="381" spans="1:17" outlineLevel="1" x14ac:dyDescent="0.2">
      <c r="A381" s="110">
        <f t="shared" si="113"/>
        <v>378</v>
      </c>
      <c r="B381" s="55" t="s">
        <v>713</v>
      </c>
      <c r="C381" s="56" t="s">
        <v>23</v>
      </c>
      <c r="D381" s="56" t="s">
        <v>681</v>
      </c>
      <c r="E381" s="56" t="s">
        <v>682</v>
      </c>
      <c r="F381" s="56" t="s">
        <v>683</v>
      </c>
      <c r="G381" s="56" t="s">
        <v>52</v>
      </c>
      <c r="H381" s="56" t="s">
        <v>687</v>
      </c>
      <c r="I381" s="56" t="s">
        <v>25</v>
      </c>
      <c r="J381" s="56" t="s">
        <v>25</v>
      </c>
      <c r="K381" s="55" t="s">
        <v>714</v>
      </c>
      <c r="L381" s="143">
        <v>0</v>
      </c>
      <c r="M381" s="144">
        <v>1900</v>
      </c>
      <c r="N381" s="145">
        <v>292</v>
      </c>
      <c r="O381" s="146">
        <f t="shared" si="121"/>
        <v>-1608</v>
      </c>
      <c r="P381" s="57">
        <f t="shared" si="122"/>
        <v>15.368421052631579</v>
      </c>
      <c r="Q381" s="15"/>
    </row>
    <row r="382" spans="1:17" outlineLevel="1" x14ac:dyDescent="0.2">
      <c r="A382" s="110">
        <f t="shared" si="113"/>
        <v>379</v>
      </c>
      <c r="B382" s="55" t="s">
        <v>713</v>
      </c>
      <c r="C382" s="56" t="s">
        <v>23</v>
      </c>
      <c r="D382" s="56" t="s">
        <v>681</v>
      </c>
      <c r="E382" s="56" t="s">
        <v>682</v>
      </c>
      <c r="F382" s="56" t="s">
        <v>683</v>
      </c>
      <c r="G382" s="56" t="s">
        <v>52</v>
      </c>
      <c r="H382" s="56" t="s">
        <v>688</v>
      </c>
      <c r="I382" s="56" t="s">
        <v>25</v>
      </c>
      <c r="J382" s="56" t="s">
        <v>25</v>
      </c>
      <c r="K382" s="55" t="s">
        <v>714</v>
      </c>
      <c r="L382" s="143">
        <v>0</v>
      </c>
      <c r="M382" s="144">
        <v>2094</v>
      </c>
      <c r="N382" s="145">
        <v>950</v>
      </c>
      <c r="O382" s="146">
        <f t="shared" si="121"/>
        <v>-1144</v>
      </c>
      <c r="P382" s="57">
        <f t="shared" si="122"/>
        <v>45.367717287488063</v>
      </c>
      <c r="Q382" s="15"/>
    </row>
    <row r="383" spans="1:17" ht="14.25" customHeight="1" outlineLevel="1" x14ac:dyDescent="0.2">
      <c r="A383" s="110">
        <f t="shared" si="113"/>
        <v>380</v>
      </c>
      <c r="B383" s="55" t="s">
        <v>715</v>
      </c>
      <c r="C383" s="56" t="s">
        <v>23</v>
      </c>
      <c r="D383" s="56" t="s">
        <v>681</v>
      </c>
      <c r="E383" s="56" t="s">
        <v>682</v>
      </c>
      <c r="F383" s="56" t="s">
        <v>683</v>
      </c>
      <c r="G383" s="56" t="s">
        <v>52</v>
      </c>
      <c r="H383" s="56" t="s">
        <v>684</v>
      </c>
      <c r="I383" s="56" t="s">
        <v>25</v>
      </c>
      <c r="J383" s="56" t="s">
        <v>25</v>
      </c>
      <c r="K383" s="55" t="s">
        <v>716</v>
      </c>
      <c r="L383" s="143">
        <v>0</v>
      </c>
      <c r="M383" s="144">
        <v>1921</v>
      </c>
      <c r="N383" s="145">
        <v>234</v>
      </c>
      <c r="O383" s="146">
        <f t="shared" si="121"/>
        <v>-1687</v>
      </c>
      <c r="P383" s="57">
        <f t="shared" si="122"/>
        <v>12.181155648099947</v>
      </c>
      <c r="Q383" s="15"/>
    </row>
    <row r="384" spans="1:17" ht="14.25" customHeight="1" outlineLevel="1" x14ac:dyDescent="0.2">
      <c r="A384" s="110">
        <f t="shared" si="113"/>
        <v>381</v>
      </c>
      <c r="B384" s="55" t="s">
        <v>715</v>
      </c>
      <c r="C384" s="56" t="s">
        <v>23</v>
      </c>
      <c r="D384" s="56" t="s">
        <v>681</v>
      </c>
      <c r="E384" s="56" t="s">
        <v>682</v>
      </c>
      <c r="F384" s="56" t="s">
        <v>683</v>
      </c>
      <c r="G384" s="56" t="s">
        <v>52</v>
      </c>
      <c r="H384" s="56" t="s">
        <v>687</v>
      </c>
      <c r="I384" s="56" t="s">
        <v>25</v>
      </c>
      <c r="J384" s="56" t="s">
        <v>25</v>
      </c>
      <c r="K384" s="55" t="s">
        <v>716</v>
      </c>
      <c r="L384" s="143">
        <v>0</v>
      </c>
      <c r="M384" s="144">
        <v>429</v>
      </c>
      <c r="N384" s="145">
        <v>0</v>
      </c>
      <c r="O384" s="146">
        <f t="shared" si="121"/>
        <v>-429</v>
      </c>
      <c r="P384" s="57">
        <f t="shared" si="122"/>
        <v>0</v>
      </c>
      <c r="Q384" s="15"/>
    </row>
    <row r="385" spans="1:17" ht="14.25" customHeight="1" outlineLevel="1" x14ac:dyDescent="0.2">
      <c r="A385" s="110">
        <f t="shared" si="113"/>
        <v>382</v>
      </c>
      <c r="B385" s="55" t="s">
        <v>715</v>
      </c>
      <c r="C385" s="56" t="s">
        <v>23</v>
      </c>
      <c r="D385" s="56" t="s">
        <v>681</v>
      </c>
      <c r="E385" s="56" t="s">
        <v>682</v>
      </c>
      <c r="F385" s="56" t="s">
        <v>683</v>
      </c>
      <c r="G385" s="56" t="s">
        <v>52</v>
      </c>
      <c r="H385" s="56" t="s">
        <v>688</v>
      </c>
      <c r="I385" s="56" t="s">
        <v>25</v>
      </c>
      <c r="J385" s="56" t="s">
        <v>25</v>
      </c>
      <c r="K385" s="55" t="s">
        <v>716</v>
      </c>
      <c r="L385" s="143">
        <v>5250</v>
      </c>
      <c r="M385" s="144">
        <v>11206</v>
      </c>
      <c r="N385" s="145">
        <v>0</v>
      </c>
      <c r="O385" s="146">
        <f t="shared" si="121"/>
        <v>-11206</v>
      </c>
      <c r="P385" s="57">
        <f t="shared" si="122"/>
        <v>0</v>
      </c>
      <c r="Q385" s="15"/>
    </row>
    <row r="386" spans="1:17" outlineLevel="1" x14ac:dyDescent="0.2">
      <c r="A386" s="110">
        <f t="shared" si="113"/>
        <v>383</v>
      </c>
      <c r="B386" s="55" t="s">
        <v>717</v>
      </c>
      <c r="C386" s="56" t="s">
        <v>23</v>
      </c>
      <c r="D386" s="56" t="s">
        <v>681</v>
      </c>
      <c r="E386" s="56" t="s">
        <v>682</v>
      </c>
      <c r="F386" s="56" t="s">
        <v>683</v>
      </c>
      <c r="G386" s="56" t="s">
        <v>52</v>
      </c>
      <c r="H386" s="56" t="s">
        <v>687</v>
      </c>
      <c r="I386" s="56" t="s">
        <v>25</v>
      </c>
      <c r="J386" s="56" t="s">
        <v>25</v>
      </c>
      <c r="K386" s="55" t="s">
        <v>718</v>
      </c>
      <c r="L386" s="143">
        <v>2035</v>
      </c>
      <c r="M386" s="144">
        <v>2035</v>
      </c>
      <c r="N386" s="145">
        <v>0</v>
      </c>
      <c r="O386" s="146">
        <f t="shared" si="121"/>
        <v>-2035</v>
      </c>
      <c r="P386" s="57">
        <f t="shared" si="122"/>
        <v>0</v>
      </c>
      <c r="Q386" s="15"/>
    </row>
    <row r="387" spans="1:17" outlineLevel="1" x14ac:dyDescent="0.2">
      <c r="A387" s="110">
        <f t="shared" si="113"/>
        <v>384</v>
      </c>
      <c r="B387" s="55" t="s">
        <v>717</v>
      </c>
      <c r="C387" s="56" t="s">
        <v>23</v>
      </c>
      <c r="D387" s="56" t="s">
        <v>681</v>
      </c>
      <c r="E387" s="56" t="s">
        <v>682</v>
      </c>
      <c r="F387" s="56" t="s">
        <v>683</v>
      </c>
      <c r="G387" s="56" t="s">
        <v>52</v>
      </c>
      <c r="H387" s="56" t="s">
        <v>688</v>
      </c>
      <c r="I387" s="56" t="s">
        <v>25</v>
      </c>
      <c r="J387" s="56" t="s">
        <v>25</v>
      </c>
      <c r="K387" s="55" t="s">
        <v>718</v>
      </c>
      <c r="L387" s="143">
        <v>6105</v>
      </c>
      <c r="M387" s="144">
        <v>6105</v>
      </c>
      <c r="N387" s="145">
        <v>0</v>
      </c>
      <c r="O387" s="146">
        <f t="shared" si="121"/>
        <v>-6105</v>
      </c>
      <c r="P387" s="57">
        <f t="shared" si="122"/>
        <v>0</v>
      </c>
      <c r="Q387" s="15"/>
    </row>
    <row r="388" spans="1:17" ht="28.5" outlineLevel="1" x14ac:dyDescent="0.2">
      <c r="A388" s="110">
        <f t="shared" si="113"/>
        <v>385</v>
      </c>
      <c r="B388" s="55" t="s">
        <v>719</v>
      </c>
      <c r="C388" s="56" t="s">
        <v>23</v>
      </c>
      <c r="D388" s="56" t="s">
        <v>681</v>
      </c>
      <c r="E388" s="56" t="s">
        <v>682</v>
      </c>
      <c r="F388" s="56" t="s">
        <v>683</v>
      </c>
      <c r="G388" s="56" t="s">
        <v>52</v>
      </c>
      <c r="H388" s="56" t="s">
        <v>684</v>
      </c>
      <c r="I388" s="56" t="s">
        <v>25</v>
      </c>
      <c r="J388" s="56" t="s">
        <v>25</v>
      </c>
      <c r="K388" s="55" t="s">
        <v>720</v>
      </c>
      <c r="L388" s="143">
        <v>680</v>
      </c>
      <c r="M388" s="144">
        <v>1552</v>
      </c>
      <c r="N388" s="145">
        <v>0</v>
      </c>
      <c r="O388" s="146">
        <f t="shared" si="121"/>
        <v>-1552</v>
      </c>
      <c r="P388" s="57">
        <f t="shared" si="122"/>
        <v>0</v>
      </c>
      <c r="Q388" s="15"/>
    </row>
    <row r="389" spans="1:17" outlineLevel="1" x14ac:dyDescent="0.2">
      <c r="A389" s="110">
        <f t="shared" si="113"/>
        <v>386</v>
      </c>
      <c r="B389" s="55" t="s">
        <v>721</v>
      </c>
      <c r="C389" s="56" t="s">
        <v>23</v>
      </c>
      <c r="D389" s="56" t="s">
        <v>681</v>
      </c>
      <c r="E389" s="56" t="s">
        <v>682</v>
      </c>
      <c r="F389" s="56" t="s">
        <v>683</v>
      </c>
      <c r="G389" s="56" t="s">
        <v>112</v>
      </c>
      <c r="H389" s="56" t="s">
        <v>688</v>
      </c>
      <c r="I389" s="56" t="s">
        <v>25</v>
      </c>
      <c r="J389" s="56" t="s">
        <v>25</v>
      </c>
      <c r="K389" s="55" t="s">
        <v>25</v>
      </c>
      <c r="L389" s="143">
        <v>0</v>
      </c>
      <c r="M389" s="144">
        <v>23496</v>
      </c>
      <c r="N389" s="145">
        <v>0</v>
      </c>
      <c r="O389" s="146">
        <f t="shared" si="121"/>
        <v>-23496</v>
      </c>
      <c r="P389" s="57">
        <f t="shared" si="122"/>
        <v>0</v>
      </c>
      <c r="Q389" s="15"/>
    </row>
    <row r="390" spans="1:17" s="16" customFormat="1" ht="15" x14ac:dyDescent="0.25">
      <c r="A390" s="99">
        <f t="shared" ref="A390:A453" si="123">1+A389</f>
        <v>387</v>
      </c>
      <c r="B390" s="81" t="s">
        <v>722</v>
      </c>
      <c r="C390" s="62"/>
      <c r="D390" s="62"/>
      <c r="E390" s="62"/>
      <c r="F390" s="62"/>
      <c r="G390" s="62"/>
      <c r="H390" s="62"/>
      <c r="I390" s="62"/>
      <c r="J390" s="62"/>
      <c r="K390" s="63"/>
      <c r="L390" s="152">
        <f>L395+L458+L462+L464+L466+L468+L470+L475+L480+L481+L498+L525+L611+L614+L616+L618+L621+L602+L472</f>
        <v>129370</v>
      </c>
      <c r="M390" s="152">
        <f>M395+M458+M462+M464+M466+M468+M470+M475+M480+M481+M498+M525+M611+M614+M616+M618+M621+M602+M472</f>
        <v>362190</v>
      </c>
      <c r="N390" s="152">
        <f>N395+N458+N462+N464+N466+N468+N470+N475+N480+N481+N498+N525+N611+N614+N616+N618+N621+N602+N472</f>
        <v>248123</v>
      </c>
      <c r="O390" s="153">
        <f>O395+O458+O462+O464+O466+O468+O470+O475+O480+O481+O498+O525+O611+O614+O616+O618+O621+O602+O472</f>
        <v>-114067</v>
      </c>
      <c r="P390" s="82">
        <f t="shared" si="122"/>
        <v>68.506308843424719</v>
      </c>
      <c r="Q390" s="15"/>
    </row>
    <row r="391" spans="1:17" s="16" customFormat="1" x14ac:dyDescent="0.2">
      <c r="A391" s="102">
        <f t="shared" si="123"/>
        <v>388</v>
      </c>
      <c r="B391" s="83" t="s">
        <v>14</v>
      </c>
      <c r="C391" s="84"/>
      <c r="D391" s="84"/>
      <c r="E391" s="84"/>
      <c r="F391" s="84"/>
      <c r="G391" s="84"/>
      <c r="H391" s="84"/>
      <c r="I391" s="84"/>
      <c r="J391" s="84"/>
      <c r="K391" s="85"/>
      <c r="L391" s="155">
        <f>L479</f>
        <v>0</v>
      </c>
      <c r="M391" s="155">
        <f t="shared" ref="M391:O391" si="124">M479</f>
        <v>192276</v>
      </c>
      <c r="N391" s="155">
        <f t="shared" si="124"/>
        <v>100027</v>
      </c>
      <c r="O391" s="156">
        <f t="shared" si="124"/>
        <v>-92249</v>
      </c>
      <c r="P391" s="23">
        <f t="shared" si="122"/>
        <v>52.022613326676236</v>
      </c>
      <c r="Q391" s="15"/>
    </row>
    <row r="392" spans="1:17" s="16" customFormat="1" x14ac:dyDescent="0.2">
      <c r="A392" s="104">
        <f t="shared" si="123"/>
        <v>389</v>
      </c>
      <c r="B392" s="29" t="s">
        <v>16</v>
      </c>
      <c r="C392" s="30"/>
      <c r="D392" s="30"/>
      <c r="E392" s="30"/>
      <c r="F392" s="30"/>
      <c r="G392" s="30"/>
      <c r="H392" s="30"/>
      <c r="I392" s="30"/>
      <c r="J392" s="30"/>
      <c r="K392" s="31"/>
      <c r="L392" s="131">
        <f>L394</f>
        <v>32260</v>
      </c>
      <c r="M392" s="131">
        <f t="shared" ref="M392:O392" si="125">M394</f>
        <v>90018</v>
      </c>
      <c r="N392" s="131">
        <f t="shared" si="125"/>
        <v>73478</v>
      </c>
      <c r="O392" s="132">
        <f t="shared" si="125"/>
        <v>-16540</v>
      </c>
      <c r="P392" s="32">
        <f t="shared" si="122"/>
        <v>81.625897042813662</v>
      </c>
      <c r="Q392" s="15"/>
    </row>
    <row r="393" spans="1:17" s="16" customFormat="1" ht="28.5" x14ac:dyDescent="0.2">
      <c r="A393" s="108">
        <f t="shared" si="123"/>
        <v>390</v>
      </c>
      <c r="B393" s="46" t="s">
        <v>20</v>
      </c>
      <c r="C393" s="47"/>
      <c r="D393" s="47"/>
      <c r="E393" s="47"/>
      <c r="F393" s="47"/>
      <c r="G393" s="47"/>
      <c r="H393" s="47"/>
      <c r="I393" s="47"/>
      <c r="J393" s="47"/>
      <c r="K393" s="48"/>
      <c r="L393" s="139">
        <f>L478</f>
        <v>97110</v>
      </c>
      <c r="M393" s="139">
        <f t="shared" ref="M393:O393" si="126">M478</f>
        <v>79896</v>
      </c>
      <c r="N393" s="139">
        <f t="shared" si="126"/>
        <v>74618</v>
      </c>
      <c r="O393" s="140">
        <f t="shared" si="126"/>
        <v>-5278</v>
      </c>
      <c r="P393" s="49">
        <f t="shared" si="122"/>
        <v>93.393912085711435</v>
      </c>
      <c r="Q393" s="15"/>
    </row>
    <row r="394" spans="1:17" s="16" customFormat="1" outlineLevel="1" x14ac:dyDescent="0.2">
      <c r="A394" s="104">
        <f t="shared" si="123"/>
        <v>391</v>
      </c>
      <c r="B394" s="86" t="s">
        <v>723</v>
      </c>
      <c r="C394" s="30"/>
      <c r="D394" s="30"/>
      <c r="E394" s="30"/>
      <c r="F394" s="30"/>
      <c r="G394" s="30"/>
      <c r="H394" s="30"/>
      <c r="I394" s="30"/>
      <c r="J394" s="30"/>
      <c r="K394" s="31"/>
      <c r="L394" s="131">
        <f>L395+L458+L462+L464+L466+L468+L470+L472+L475</f>
        <v>32260</v>
      </c>
      <c r="M394" s="131">
        <f t="shared" ref="M394:O394" si="127">M395+M458+M462+M464+M466+M468+M470+M472+M475</f>
        <v>90018</v>
      </c>
      <c r="N394" s="131">
        <f t="shared" si="127"/>
        <v>73478</v>
      </c>
      <c r="O394" s="132">
        <f t="shared" si="127"/>
        <v>-16540</v>
      </c>
      <c r="P394" s="32">
        <f t="shared" si="122"/>
        <v>81.625897042813662</v>
      </c>
      <c r="Q394" s="15"/>
    </row>
    <row r="395" spans="1:17" s="16" customFormat="1" ht="14.25" customHeight="1" outlineLevel="1" collapsed="1" x14ac:dyDescent="0.2">
      <c r="A395" s="111">
        <f t="shared" si="123"/>
        <v>392</v>
      </c>
      <c r="B395" s="58" t="s">
        <v>724</v>
      </c>
      <c r="C395" s="59">
        <v>236600</v>
      </c>
      <c r="D395" s="59">
        <v>20</v>
      </c>
      <c r="E395" s="59"/>
      <c r="F395" s="59"/>
      <c r="G395" s="59"/>
      <c r="H395" s="59" t="s">
        <v>725</v>
      </c>
      <c r="I395" s="59"/>
      <c r="J395" s="59"/>
      <c r="K395" s="60"/>
      <c r="L395" s="150">
        <f>SUM(L396:L457)</f>
        <v>13020</v>
      </c>
      <c r="M395" s="150">
        <f t="shared" ref="M395:O395" si="128">SUM(M396:M457)</f>
        <v>7189</v>
      </c>
      <c r="N395" s="150">
        <f t="shared" si="128"/>
        <v>7189</v>
      </c>
      <c r="O395" s="151">
        <f t="shared" si="128"/>
        <v>0</v>
      </c>
      <c r="P395" s="19">
        <f t="shared" si="122"/>
        <v>100</v>
      </c>
      <c r="Q395" s="15"/>
    </row>
    <row r="396" spans="1:17" outlineLevel="2" x14ac:dyDescent="0.2">
      <c r="A396" s="110">
        <f t="shared" si="123"/>
        <v>393</v>
      </c>
      <c r="B396" s="55" t="s">
        <v>726</v>
      </c>
      <c r="C396" s="56" t="s">
        <v>727</v>
      </c>
      <c r="D396" s="56" t="s">
        <v>728</v>
      </c>
      <c r="E396" s="56" t="s">
        <v>25</v>
      </c>
      <c r="F396" s="56" t="s">
        <v>96</v>
      </c>
      <c r="G396" s="56" t="s">
        <v>112</v>
      </c>
      <c r="H396" s="56" t="s">
        <v>725</v>
      </c>
      <c r="I396" s="56" t="s">
        <v>25</v>
      </c>
      <c r="J396" s="56" t="s">
        <v>25</v>
      </c>
      <c r="K396" s="55" t="s">
        <v>25</v>
      </c>
      <c r="L396" s="143">
        <v>13020</v>
      </c>
      <c r="M396" s="144">
        <v>0</v>
      </c>
      <c r="N396" s="145">
        <v>0</v>
      </c>
      <c r="O396" s="146">
        <f t="shared" ref="O396:O457" si="129">N396-M396</f>
        <v>0</v>
      </c>
      <c r="P396" s="98" t="s">
        <v>1596</v>
      </c>
      <c r="Q396" s="15"/>
    </row>
    <row r="397" spans="1:17" outlineLevel="2" x14ac:dyDescent="0.2">
      <c r="A397" s="110">
        <f t="shared" si="123"/>
        <v>394</v>
      </c>
      <c r="B397" s="55" t="s">
        <v>729</v>
      </c>
      <c r="C397" s="56" t="s">
        <v>727</v>
      </c>
      <c r="D397" s="56" t="s">
        <v>728</v>
      </c>
      <c r="E397" s="56" t="s">
        <v>730</v>
      </c>
      <c r="F397" s="56" t="s">
        <v>190</v>
      </c>
      <c r="G397" s="56" t="s">
        <v>35</v>
      </c>
      <c r="H397" s="56" t="s">
        <v>725</v>
      </c>
      <c r="I397" s="56" t="s">
        <v>25</v>
      </c>
      <c r="J397" s="56" t="s">
        <v>25</v>
      </c>
      <c r="K397" s="55" t="s">
        <v>731</v>
      </c>
      <c r="L397" s="143">
        <v>0</v>
      </c>
      <c r="M397" s="144">
        <v>100</v>
      </c>
      <c r="N397" s="145">
        <v>100</v>
      </c>
      <c r="O397" s="146">
        <f t="shared" si="129"/>
        <v>0</v>
      </c>
      <c r="P397" s="57">
        <f t="shared" si="122"/>
        <v>100</v>
      </c>
      <c r="Q397" s="15"/>
    </row>
    <row r="398" spans="1:17" outlineLevel="2" x14ac:dyDescent="0.2">
      <c r="A398" s="110">
        <f t="shared" si="123"/>
        <v>395</v>
      </c>
      <c r="B398" s="55" t="s">
        <v>732</v>
      </c>
      <c r="C398" s="56" t="s">
        <v>727</v>
      </c>
      <c r="D398" s="56" t="s">
        <v>728</v>
      </c>
      <c r="E398" s="56" t="s">
        <v>733</v>
      </c>
      <c r="F398" s="56" t="s">
        <v>288</v>
      </c>
      <c r="G398" s="56" t="s">
        <v>35</v>
      </c>
      <c r="H398" s="56" t="s">
        <v>725</v>
      </c>
      <c r="I398" s="56" t="s">
        <v>25</v>
      </c>
      <c r="J398" s="56" t="s">
        <v>25</v>
      </c>
      <c r="K398" s="55" t="s">
        <v>734</v>
      </c>
      <c r="L398" s="143">
        <v>0</v>
      </c>
      <c r="M398" s="144">
        <v>110</v>
      </c>
      <c r="N398" s="145">
        <v>110</v>
      </c>
      <c r="O398" s="146">
        <f t="shared" si="129"/>
        <v>0</v>
      </c>
      <c r="P398" s="57">
        <f t="shared" si="122"/>
        <v>100</v>
      </c>
      <c r="Q398" s="15"/>
    </row>
    <row r="399" spans="1:17" outlineLevel="2" x14ac:dyDescent="0.2">
      <c r="A399" s="110">
        <f t="shared" si="123"/>
        <v>396</v>
      </c>
      <c r="B399" s="55" t="s">
        <v>735</v>
      </c>
      <c r="C399" s="56" t="s">
        <v>727</v>
      </c>
      <c r="D399" s="56" t="s">
        <v>728</v>
      </c>
      <c r="E399" s="56" t="s">
        <v>736</v>
      </c>
      <c r="F399" s="56" t="s">
        <v>288</v>
      </c>
      <c r="G399" s="56" t="s">
        <v>35</v>
      </c>
      <c r="H399" s="56" t="s">
        <v>725</v>
      </c>
      <c r="I399" s="56" t="s">
        <v>25</v>
      </c>
      <c r="J399" s="56" t="s">
        <v>25</v>
      </c>
      <c r="K399" s="55" t="s">
        <v>737</v>
      </c>
      <c r="L399" s="143">
        <v>0</v>
      </c>
      <c r="M399" s="144">
        <v>100</v>
      </c>
      <c r="N399" s="145">
        <v>100</v>
      </c>
      <c r="O399" s="146">
        <f t="shared" si="129"/>
        <v>0</v>
      </c>
      <c r="P399" s="57">
        <f t="shared" si="122"/>
        <v>100</v>
      </c>
      <c r="Q399" s="15"/>
    </row>
    <row r="400" spans="1:17" outlineLevel="2" x14ac:dyDescent="0.2">
      <c r="A400" s="110">
        <f t="shared" si="123"/>
        <v>397</v>
      </c>
      <c r="B400" s="55" t="s">
        <v>738</v>
      </c>
      <c r="C400" s="56" t="s">
        <v>727</v>
      </c>
      <c r="D400" s="56" t="s">
        <v>728</v>
      </c>
      <c r="E400" s="56" t="s">
        <v>739</v>
      </c>
      <c r="F400" s="56" t="s">
        <v>740</v>
      </c>
      <c r="G400" s="56" t="s">
        <v>35</v>
      </c>
      <c r="H400" s="56" t="s">
        <v>725</v>
      </c>
      <c r="I400" s="56" t="s">
        <v>25</v>
      </c>
      <c r="J400" s="56" t="s">
        <v>25</v>
      </c>
      <c r="K400" s="55" t="s">
        <v>741</v>
      </c>
      <c r="L400" s="143">
        <v>0</v>
      </c>
      <c r="M400" s="144">
        <v>85</v>
      </c>
      <c r="N400" s="145">
        <v>85</v>
      </c>
      <c r="O400" s="146">
        <f t="shared" si="129"/>
        <v>0</v>
      </c>
      <c r="P400" s="57">
        <f t="shared" si="122"/>
        <v>100</v>
      </c>
      <c r="Q400" s="15"/>
    </row>
    <row r="401" spans="1:17" ht="28.5" outlineLevel="2" x14ac:dyDescent="0.2">
      <c r="A401" s="110">
        <f t="shared" si="123"/>
        <v>398</v>
      </c>
      <c r="B401" s="55" t="s">
        <v>742</v>
      </c>
      <c r="C401" s="56" t="s">
        <v>727</v>
      </c>
      <c r="D401" s="56" t="s">
        <v>728</v>
      </c>
      <c r="E401" s="56" t="s">
        <v>743</v>
      </c>
      <c r="F401" s="56" t="s">
        <v>34</v>
      </c>
      <c r="G401" s="56" t="s">
        <v>35</v>
      </c>
      <c r="H401" s="56" t="s">
        <v>725</v>
      </c>
      <c r="I401" s="56" t="s">
        <v>25</v>
      </c>
      <c r="J401" s="56" t="s">
        <v>25</v>
      </c>
      <c r="K401" s="55" t="s">
        <v>744</v>
      </c>
      <c r="L401" s="143">
        <v>0</v>
      </c>
      <c r="M401" s="144">
        <v>220</v>
      </c>
      <c r="N401" s="145">
        <v>220</v>
      </c>
      <c r="O401" s="146">
        <f t="shared" si="129"/>
        <v>0</v>
      </c>
      <c r="P401" s="57">
        <f t="shared" si="122"/>
        <v>100</v>
      </c>
      <c r="Q401" s="15"/>
    </row>
    <row r="402" spans="1:17" ht="28.5" outlineLevel="2" x14ac:dyDescent="0.2">
      <c r="A402" s="110">
        <f t="shared" si="123"/>
        <v>399</v>
      </c>
      <c r="B402" s="55" t="s">
        <v>745</v>
      </c>
      <c r="C402" s="56" t="s">
        <v>727</v>
      </c>
      <c r="D402" s="56" t="s">
        <v>728</v>
      </c>
      <c r="E402" s="56" t="s">
        <v>746</v>
      </c>
      <c r="F402" s="56" t="s">
        <v>34</v>
      </c>
      <c r="G402" s="56" t="s">
        <v>35</v>
      </c>
      <c r="H402" s="56" t="s">
        <v>725</v>
      </c>
      <c r="I402" s="56" t="s">
        <v>25</v>
      </c>
      <c r="J402" s="56" t="s">
        <v>25</v>
      </c>
      <c r="K402" s="55" t="s">
        <v>747</v>
      </c>
      <c r="L402" s="143">
        <v>0</v>
      </c>
      <c r="M402" s="144">
        <v>199</v>
      </c>
      <c r="N402" s="145">
        <v>199</v>
      </c>
      <c r="O402" s="146">
        <f t="shared" si="129"/>
        <v>0</v>
      </c>
      <c r="P402" s="57">
        <f t="shared" si="122"/>
        <v>100</v>
      </c>
      <c r="Q402" s="15"/>
    </row>
    <row r="403" spans="1:17" ht="28.5" outlineLevel="2" x14ac:dyDescent="0.2">
      <c r="A403" s="110">
        <f t="shared" si="123"/>
        <v>400</v>
      </c>
      <c r="B403" s="55" t="s">
        <v>748</v>
      </c>
      <c r="C403" s="56" t="s">
        <v>727</v>
      </c>
      <c r="D403" s="56" t="s">
        <v>728</v>
      </c>
      <c r="E403" s="56" t="s">
        <v>25</v>
      </c>
      <c r="F403" s="56" t="s">
        <v>182</v>
      </c>
      <c r="G403" s="56" t="s">
        <v>749</v>
      </c>
      <c r="H403" s="56" t="s">
        <v>725</v>
      </c>
      <c r="I403" s="56" t="s">
        <v>25</v>
      </c>
      <c r="J403" s="56" t="s">
        <v>25</v>
      </c>
      <c r="K403" s="55" t="s">
        <v>750</v>
      </c>
      <c r="L403" s="143">
        <v>0</v>
      </c>
      <c r="M403" s="144">
        <v>100</v>
      </c>
      <c r="N403" s="145">
        <v>100</v>
      </c>
      <c r="O403" s="146">
        <f t="shared" si="129"/>
        <v>0</v>
      </c>
      <c r="P403" s="57">
        <f t="shared" si="122"/>
        <v>100</v>
      </c>
      <c r="Q403" s="15"/>
    </row>
    <row r="404" spans="1:17" outlineLevel="2" x14ac:dyDescent="0.2">
      <c r="A404" s="110">
        <f t="shared" si="123"/>
        <v>401</v>
      </c>
      <c r="B404" s="55" t="s">
        <v>751</v>
      </c>
      <c r="C404" s="56" t="s">
        <v>727</v>
      </c>
      <c r="D404" s="56" t="s">
        <v>728</v>
      </c>
      <c r="E404" s="56" t="s">
        <v>752</v>
      </c>
      <c r="F404" s="56" t="s">
        <v>753</v>
      </c>
      <c r="G404" s="56" t="s">
        <v>35</v>
      </c>
      <c r="H404" s="56" t="s">
        <v>725</v>
      </c>
      <c r="I404" s="56" t="s">
        <v>25</v>
      </c>
      <c r="J404" s="56" t="s">
        <v>25</v>
      </c>
      <c r="K404" s="55" t="s">
        <v>754</v>
      </c>
      <c r="L404" s="143">
        <v>0</v>
      </c>
      <c r="M404" s="144">
        <v>200</v>
      </c>
      <c r="N404" s="145">
        <v>200</v>
      </c>
      <c r="O404" s="146">
        <f t="shared" si="129"/>
        <v>0</v>
      </c>
      <c r="P404" s="57">
        <f t="shared" si="122"/>
        <v>100</v>
      </c>
      <c r="Q404" s="15"/>
    </row>
    <row r="405" spans="1:17" ht="28.5" outlineLevel="2" x14ac:dyDescent="0.2">
      <c r="A405" s="110">
        <f t="shared" si="123"/>
        <v>402</v>
      </c>
      <c r="B405" s="55" t="s">
        <v>755</v>
      </c>
      <c r="C405" s="56" t="s">
        <v>727</v>
      </c>
      <c r="D405" s="56" t="s">
        <v>728</v>
      </c>
      <c r="E405" s="56" t="s">
        <v>756</v>
      </c>
      <c r="F405" s="56" t="s">
        <v>757</v>
      </c>
      <c r="G405" s="56" t="s">
        <v>35</v>
      </c>
      <c r="H405" s="56" t="s">
        <v>725</v>
      </c>
      <c r="I405" s="56" t="s">
        <v>25</v>
      </c>
      <c r="J405" s="56" t="s">
        <v>25</v>
      </c>
      <c r="K405" s="55" t="s">
        <v>758</v>
      </c>
      <c r="L405" s="143">
        <v>0</v>
      </c>
      <c r="M405" s="144">
        <v>200</v>
      </c>
      <c r="N405" s="145">
        <v>200</v>
      </c>
      <c r="O405" s="146">
        <f t="shared" si="129"/>
        <v>0</v>
      </c>
      <c r="P405" s="57">
        <f t="shared" si="122"/>
        <v>100</v>
      </c>
      <c r="Q405" s="15"/>
    </row>
    <row r="406" spans="1:17" ht="28.5" outlineLevel="2" x14ac:dyDescent="0.2">
      <c r="A406" s="110">
        <f t="shared" si="123"/>
        <v>403</v>
      </c>
      <c r="B406" s="55" t="s">
        <v>759</v>
      </c>
      <c r="C406" s="56" t="s">
        <v>727</v>
      </c>
      <c r="D406" s="56" t="s">
        <v>728</v>
      </c>
      <c r="E406" s="56" t="s">
        <v>760</v>
      </c>
      <c r="F406" s="56" t="s">
        <v>761</v>
      </c>
      <c r="G406" s="56" t="s">
        <v>35</v>
      </c>
      <c r="H406" s="56" t="s">
        <v>725</v>
      </c>
      <c r="I406" s="56" t="s">
        <v>25</v>
      </c>
      <c r="J406" s="56" t="s">
        <v>25</v>
      </c>
      <c r="K406" s="55" t="s">
        <v>762</v>
      </c>
      <c r="L406" s="143">
        <v>0</v>
      </c>
      <c r="M406" s="144">
        <v>200</v>
      </c>
      <c r="N406" s="145">
        <v>200</v>
      </c>
      <c r="O406" s="146">
        <f t="shared" si="129"/>
        <v>0</v>
      </c>
      <c r="P406" s="57">
        <f t="shared" si="122"/>
        <v>100</v>
      </c>
      <c r="Q406" s="15"/>
    </row>
    <row r="407" spans="1:17" outlineLevel="2" x14ac:dyDescent="0.2">
      <c r="A407" s="110">
        <f t="shared" si="123"/>
        <v>404</v>
      </c>
      <c r="B407" s="55" t="s">
        <v>763</v>
      </c>
      <c r="C407" s="56" t="s">
        <v>727</v>
      </c>
      <c r="D407" s="56" t="s">
        <v>728</v>
      </c>
      <c r="E407" s="56" t="s">
        <v>764</v>
      </c>
      <c r="F407" s="56" t="s">
        <v>761</v>
      </c>
      <c r="G407" s="56" t="s">
        <v>35</v>
      </c>
      <c r="H407" s="56" t="s">
        <v>725</v>
      </c>
      <c r="I407" s="56" t="s">
        <v>25</v>
      </c>
      <c r="J407" s="56" t="s">
        <v>25</v>
      </c>
      <c r="K407" s="55" t="s">
        <v>765</v>
      </c>
      <c r="L407" s="143">
        <v>0</v>
      </c>
      <c r="M407" s="144">
        <v>50</v>
      </c>
      <c r="N407" s="145">
        <v>50</v>
      </c>
      <c r="O407" s="146">
        <f t="shared" si="129"/>
        <v>0</v>
      </c>
      <c r="P407" s="57">
        <f t="shared" si="122"/>
        <v>100</v>
      </c>
      <c r="Q407" s="15"/>
    </row>
    <row r="408" spans="1:17" ht="28.5" outlineLevel="2" x14ac:dyDescent="0.2">
      <c r="A408" s="110">
        <f t="shared" si="123"/>
        <v>405</v>
      </c>
      <c r="B408" s="55" t="s">
        <v>766</v>
      </c>
      <c r="C408" s="56" t="s">
        <v>727</v>
      </c>
      <c r="D408" s="56" t="s">
        <v>728</v>
      </c>
      <c r="E408" s="56" t="s">
        <v>25</v>
      </c>
      <c r="F408" s="56" t="s">
        <v>767</v>
      </c>
      <c r="G408" s="56" t="s">
        <v>749</v>
      </c>
      <c r="H408" s="56" t="s">
        <v>725</v>
      </c>
      <c r="I408" s="56" t="s">
        <v>25</v>
      </c>
      <c r="J408" s="56" t="s">
        <v>25</v>
      </c>
      <c r="K408" s="55" t="s">
        <v>768</v>
      </c>
      <c r="L408" s="143">
        <v>0</v>
      </c>
      <c r="M408" s="144">
        <v>200</v>
      </c>
      <c r="N408" s="145">
        <v>200</v>
      </c>
      <c r="O408" s="146">
        <f t="shared" si="129"/>
        <v>0</v>
      </c>
      <c r="P408" s="57">
        <f t="shared" si="122"/>
        <v>100</v>
      </c>
      <c r="Q408" s="15"/>
    </row>
    <row r="409" spans="1:17" ht="28.5" outlineLevel="2" x14ac:dyDescent="0.2">
      <c r="A409" s="110">
        <f t="shared" si="123"/>
        <v>406</v>
      </c>
      <c r="B409" s="55" t="s">
        <v>769</v>
      </c>
      <c r="C409" s="56" t="s">
        <v>727</v>
      </c>
      <c r="D409" s="56" t="s">
        <v>728</v>
      </c>
      <c r="E409" s="56" t="s">
        <v>25</v>
      </c>
      <c r="F409" s="56" t="s">
        <v>767</v>
      </c>
      <c r="G409" s="56" t="s">
        <v>329</v>
      </c>
      <c r="H409" s="56" t="s">
        <v>725</v>
      </c>
      <c r="I409" s="56" t="s">
        <v>25</v>
      </c>
      <c r="J409" s="56" t="s">
        <v>25</v>
      </c>
      <c r="K409" s="55" t="s">
        <v>770</v>
      </c>
      <c r="L409" s="143">
        <v>0</v>
      </c>
      <c r="M409" s="144">
        <v>145</v>
      </c>
      <c r="N409" s="145">
        <v>145</v>
      </c>
      <c r="O409" s="146">
        <f t="shared" si="129"/>
        <v>0</v>
      </c>
      <c r="P409" s="57">
        <f t="shared" si="122"/>
        <v>100</v>
      </c>
      <c r="Q409" s="15"/>
    </row>
    <row r="410" spans="1:17" ht="28.5" outlineLevel="2" x14ac:dyDescent="0.2">
      <c r="A410" s="110">
        <f t="shared" si="123"/>
        <v>407</v>
      </c>
      <c r="B410" s="55" t="s">
        <v>771</v>
      </c>
      <c r="C410" s="56" t="s">
        <v>727</v>
      </c>
      <c r="D410" s="56" t="s">
        <v>728</v>
      </c>
      <c r="E410" s="56" t="s">
        <v>25</v>
      </c>
      <c r="F410" s="56" t="s">
        <v>767</v>
      </c>
      <c r="G410" s="56" t="s">
        <v>329</v>
      </c>
      <c r="H410" s="56" t="s">
        <v>725</v>
      </c>
      <c r="I410" s="56" t="s">
        <v>25</v>
      </c>
      <c r="J410" s="56" t="s">
        <v>25</v>
      </c>
      <c r="K410" s="55" t="s">
        <v>772</v>
      </c>
      <c r="L410" s="143">
        <v>0</v>
      </c>
      <c r="M410" s="144">
        <v>100</v>
      </c>
      <c r="N410" s="145">
        <v>100</v>
      </c>
      <c r="O410" s="146">
        <f t="shared" si="129"/>
        <v>0</v>
      </c>
      <c r="P410" s="57">
        <f t="shared" si="122"/>
        <v>100</v>
      </c>
      <c r="Q410" s="15"/>
    </row>
    <row r="411" spans="1:17" ht="28.5" outlineLevel="2" x14ac:dyDescent="0.2">
      <c r="A411" s="110">
        <f t="shared" si="123"/>
        <v>408</v>
      </c>
      <c r="B411" s="55" t="s">
        <v>773</v>
      </c>
      <c r="C411" s="56" t="s">
        <v>727</v>
      </c>
      <c r="D411" s="56" t="s">
        <v>728</v>
      </c>
      <c r="E411" s="56" t="s">
        <v>25</v>
      </c>
      <c r="F411" s="56" t="s">
        <v>767</v>
      </c>
      <c r="G411" s="56" t="s">
        <v>329</v>
      </c>
      <c r="H411" s="56" t="s">
        <v>725</v>
      </c>
      <c r="I411" s="56" t="s">
        <v>25</v>
      </c>
      <c r="J411" s="56" t="s">
        <v>25</v>
      </c>
      <c r="K411" s="55" t="s">
        <v>774</v>
      </c>
      <c r="L411" s="143">
        <v>0</v>
      </c>
      <c r="M411" s="144">
        <v>60</v>
      </c>
      <c r="N411" s="145">
        <v>60</v>
      </c>
      <c r="O411" s="146">
        <f t="shared" si="129"/>
        <v>0</v>
      </c>
      <c r="P411" s="57">
        <f t="shared" si="122"/>
        <v>100</v>
      </c>
      <c r="Q411" s="15"/>
    </row>
    <row r="412" spans="1:17" ht="28.5" outlineLevel="2" x14ac:dyDescent="0.2">
      <c r="A412" s="110">
        <f t="shared" si="123"/>
        <v>409</v>
      </c>
      <c r="B412" s="55" t="s">
        <v>775</v>
      </c>
      <c r="C412" s="56" t="s">
        <v>727</v>
      </c>
      <c r="D412" s="56" t="s">
        <v>728</v>
      </c>
      <c r="E412" s="56" t="s">
        <v>25</v>
      </c>
      <c r="F412" s="56" t="s">
        <v>767</v>
      </c>
      <c r="G412" s="56" t="s">
        <v>329</v>
      </c>
      <c r="H412" s="56" t="s">
        <v>725</v>
      </c>
      <c r="I412" s="56" t="s">
        <v>25</v>
      </c>
      <c r="J412" s="56" t="s">
        <v>25</v>
      </c>
      <c r="K412" s="55" t="s">
        <v>776</v>
      </c>
      <c r="L412" s="143">
        <v>0</v>
      </c>
      <c r="M412" s="144">
        <v>100</v>
      </c>
      <c r="N412" s="145">
        <v>100</v>
      </c>
      <c r="O412" s="146">
        <f t="shared" si="129"/>
        <v>0</v>
      </c>
      <c r="P412" s="57">
        <f t="shared" si="122"/>
        <v>100</v>
      </c>
      <c r="Q412" s="15"/>
    </row>
    <row r="413" spans="1:17" ht="28.5" outlineLevel="2" x14ac:dyDescent="0.2">
      <c r="A413" s="110">
        <f t="shared" si="123"/>
        <v>410</v>
      </c>
      <c r="B413" s="55" t="s">
        <v>777</v>
      </c>
      <c r="C413" s="56" t="s">
        <v>727</v>
      </c>
      <c r="D413" s="56" t="s">
        <v>728</v>
      </c>
      <c r="E413" s="56" t="s">
        <v>25</v>
      </c>
      <c r="F413" s="56" t="s">
        <v>767</v>
      </c>
      <c r="G413" s="56" t="s">
        <v>329</v>
      </c>
      <c r="H413" s="56" t="s">
        <v>725</v>
      </c>
      <c r="I413" s="56" t="s">
        <v>25</v>
      </c>
      <c r="J413" s="56" t="s">
        <v>25</v>
      </c>
      <c r="K413" s="55" t="s">
        <v>778</v>
      </c>
      <c r="L413" s="143">
        <v>0</v>
      </c>
      <c r="M413" s="144">
        <v>100</v>
      </c>
      <c r="N413" s="145">
        <v>100</v>
      </c>
      <c r="O413" s="146">
        <f t="shared" si="129"/>
        <v>0</v>
      </c>
      <c r="P413" s="57">
        <f t="shared" si="122"/>
        <v>100</v>
      </c>
      <c r="Q413" s="15"/>
    </row>
    <row r="414" spans="1:17" ht="28.5" outlineLevel="2" x14ac:dyDescent="0.2">
      <c r="A414" s="110">
        <f t="shared" si="123"/>
        <v>411</v>
      </c>
      <c r="B414" s="55" t="s">
        <v>779</v>
      </c>
      <c r="C414" s="56" t="s">
        <v>727</v>
      </c>
      <c r="D414" s="56" t="s">
        <v>728</v>
      </c>
      <c r="E414" s="56" t="s">
        <v>25</v>
      </c>
      <c r="F414" s="56" t="s">
        <v>767</v>
      </c>
      <c r="G414" s="56" t="s">
        <v>329</v>
      </c>
      <c r="H414" s="56" t="s">
        <v>725</v>
      </c>
      <c r="I414" s="56" t="s">
        <v>25</v>
      </c>
      <c r="J414" s="56" t="s">
        <v>25</v>
      </c>
      <c r="K414" s="55" t="s">
        <v>780</v>
      </c>
      <c r="L414" s="143">
        <v>0</v>
      </c>
      <c r="M414" s="144">
        <v>200</v>
      </c>
      <c r="N414" s="145">
        <v>200</v>
      </c>
      <c r="O414" s="146">
        <f t="shared" si="129"/>
        <v>0</v>
      </c>
      <c r="P414" s="57">
        <f t="shared" si="122"/>
        <v>100</v>
      </c>
      <c r="Q414" s="15"/>
    </row>
    <row r="415" spans="1:17" ht="28.5" outlineLevel="2" x14ac:dyDescent="0.2">
      <c r="A415" s="110">
        <f t="shared" si="123"/>
        <v>412</v>
      </c>
      <c r="B415" s="55" t="s">
        <v>781</v>
      </c>
      <c r="C415" s="56" t="s">
        <v>727</v>
      </c>
      <c r="D415" s="56" t="s">
        <v>728</v>
      </c>
      <c r="E415" s="56" t="s">
        <v>25</v>
      </c>
      <c r="F415" s="56" t="s">
        <v>767</v>
      </c>
      <c r="G415" s="56" t="s">
        <v>329</v>
      </c>
      <c r="H415" s="56" t="s">
        <v>725</v>
      </c>
      <c r="I415" s="56" t="s">
        <v>25</v>
      </c>
      <c r="J415" s="56" t="s">
        <v>25</v>
      </c>
      <c r="K415" s="55" t="s">
        <v>782</v>
      </c>
      <c r="L415" s="143">
        <v>0</v>
      </c>
      <c r="M415" s="144">
        <v>100</v>
      </c>
      <c r="N415" s="145">
        <v>100</v>
      </c>
      <c r="O415" s="146">
        <f t="shared" si="129"/>
        <v>0</v>
      </c>
      <c r="P415" s="57">
        <f t="shared" si="122"/>
        <v>100</v>
      </c>
      <c r="Q415" s="15"/>
    </row>
    <row r="416" spans="1:17" ht="28.5" outlineLevel="2" x14ac:dyDescent="0.2">
      <c r="A416" s="110">
        <f t="shared" si="123"/>
        <v>413</v>
      </c>
      <c r="B416" s="55" t="s">
        <v>783</v>
      </c>
      <c r="C416" s="56" t="s">
        <v>727</v>
      </c>
      <c r="D416" s="56" t="s">
        <v>728</v>
      </c>
      <c r="E416" s="56" t="s">
        <v>25</v>
      </c>
      <c r="F416" s="56" t="s">
        <v>784</v>
      </c>
      <c r="G416" s="56" t="s">
        <v>329</v>
      </c>
      <c r="H416" s="56" t="s">
        <v>725</v>
      </c>
      <c r="I416" s="56" t="s">
        <v>25</v>
      </c>
      <c r="J416" s="56" t="s">
        <v>25</v>
      </c>
      <c r="K416" s="55" t="s">
        <v>785</v>
      </c>
      <c r="L416" s="143">
        <v>0</v>
      </c>
      <c r="M416" s="144">
        <v>80</v>
      </c>
      <c r="N416" s="145">
        <v>80</v>
      </c>
      <c r="O416" s="146">
        <f t="shared" si="129"/>
        <v>0</v>
      </c>
      <c r="P416" s="57">
        <f t="shared" si="122"/>
        <v>100</v>
      </c>
      <c r="Q416" s="15"/>
    </row>
    <row r="417" spans="1:17" ht="28.5" outlineLevel="2" x14ac:dyDescent="0.2">
      <c r="A417" s="110">
        <f t="shared" si="123"/>
        <v>414</v>
      </c>
      <c r="B417" s="55" t="s">
        <v>786</v>
      </c>
      <c r="C417" s="56" t="s">
        <v>727</v>
      </c>
      <c r="D417" s="56" t="s">
        <v>728</v>
      </c>
      <c r="E417" s="56" t="s">
        <v>378</v>
      </c>
      <c r="F417" s="56" t="s">
        <v>784</v>
      </c>
      <c r="G417" s="56" t="s">
        <v>35</v>
      </c>
      <c r="H417" s="56" t="s">
        <v>725</v>
      </c>
      <c r="I417" s="56" t="s">
        <v>25</v>
      </c>
      <c r="J417" s="56" t="s">
        <v>25</v>
      </c>
      <c r="K417" s="55" t="s">
        <v>787</v>
      </c>
      <c r="L417" s="143">
        <v>0</v>
      </c>
      <c r="M417" s="144">
        <v>150</v>
      </c>
      <c r="N417" s="145">
        <v>150</v>
      </c>
      <c r="O417" s="146">
        <f t="shared" si="129"/>
        <v>0</v>
      </c>
      <c r="P417" s="57">
        <f t="shared" si="122"/>
        <v>100</v>
      </c>
      <c r="Q417" s="15"/>
    </row>
    <row r="418" spans="1:17" outlineLevel="2" x14ac:dyDescent="0.2">
      <c r="A418" s="110">
        <f t="shared" si="123"/>
        <v>415</v>
      </c>
      <c r="B418" s="55" t="s">
        <v>788</v>
      </c>
      <c r="C418" s="56" t="s">
        <v>727</v>
      </c>
      <c r="D418" s="56" t="s">
        <v>728</v>
      </c>
      <c r="E418" s="56" t="s">
        <v>363</v>
      </c>
      <c r="F418" s="56" t="s">
        <v>65</v>
      </c>
      <c r="G418" s="56" t="s">
        <v>35</v>
      </c>
      <c r="H418" s="56" t="s">
        <v>725</v>
      </c>
      <c r="I418" s="56" t="s">
        <v>25</v>
      </c>
      <c r="J418" s="56" t="s">
        <v>25</v>
      </c>
      <c r="K418" s="55" t="s">
        <v>789</v>
      </c>
      <c r="L418" s="143">
        <v>0</v>
      </c>
      <c r="M418" s="144">
        <v>150</v>
      </c>
      <c r="N418" s="145">
        <v>150</v>
      </c>
      <c r="O418" s="146">
        <f t="shared" si="129"/>
        <v>0</v>
      </c>
      <c r="P418" s="57">
        <f t="shared" si="122"/>
        <v>100</v>
      </c>
      <c r="Q418" s="15"/>
    </row>
    <row r="419" spans="1:17" outlineLevel="2" x14ac:dyDescent="0.2">
      <c r="A419" s="110">
        <f t="shared" si="123"/>
        <v>416</v>
      </c>
      <c r="B419" s="55" t="s">
        <v>790</v>
      </c>
      <c r="C419" s="56" t="s">
        <v>727</v>
      </c>
      <c r="D419" s="56" t="s">
        <v>728</v>
      </c>
      <c r="E419" s="56" t="s">
        <v>25</v>
      </c>
      <c r="F419" s="56" t="s">
        <v>791</v>
      </c>
      <c r="G419" s="56" t="s">
        <v>329</v>
      </c>
      <c r="H419" s="56" t="s">
        <v>725</v>
      </c>
      <c r="I419" s="56" t="s">
        <v>25</v>
      </c>
      <c r="J419" s="56" t="s">
        <v>25</v>
      </c>
      <c r="K419" s="55" t="s">
        <v>792</v>
      </c>
      <c r="L419" s="143">
        <v>0</v>
      </c>
      <c r="M419" s="144">
        <v>220</v>
      </c>
      <c r="N419" s="145">
        <v>220</v>
      </c>
      <c r="O419" s="146">
        <f t="shared" si="129"/>
        <v>0</v>
      </c>
      <c r="P419" s="57">
        <f t="shared" si="122"/>
        <v>100</v>
      </c>
      <c r="Q419" s="15"/>
    </row>
    <row r="420" spans="1:17" outlineLevel="2" x14ac:dyDescent="0.2">
      <c r="A420" s="110">
        <f t="shared" si="123"/>
        <v>417</v>
      </c>
      <c r="B420" s="55" t="s">
        <v>793</v>
      </c>
      <c r="C420" s="56" t="s">
        <v>727</v>
      </c>
      <c r="D420" s="56" t="s">
        <v>728</v>
      </c>
      <c r="E420" s="56" t="s">
        <v>794</v>
      </c>
      <c r="F420" s="56" t="s">
        <v>795</v>
      </c>
      <c r="G420" s="56" t="s">
        <v>35</v>
      </c>
      <c r="H420" s="56" t="s">
        <v>725</v>
      </c>
      <c r="I420" s="56" t="s">
        <v>25</v>
      </c>
      <c r="J420" s="56" t="s">
        <v>25</v>
      </c>
      <c r="K420" s="55" t="s">
        <v>796</v>
      </c>
      <c r="L420" s="143">
        <v>0</v>
      </c>
      <c r="M420" s="144">
        <v>199</v>
      </c>
      <c r="N420" s="145">
        <v>199</v>
      </c>
      <c r="O420" s="146">
        <f t="shared" si="129"/>
        <v>0</v>
      </c>
      <c r="P420" s="57">
        <f t="shared" si="122"/>
        <v>100</v>
      </c>
      <c r="Q420" s="15"/>
    </row>
    <row r="421" spans="1:17" outlineLevel="2" x14ac:dyDescent="0.2">
      <c r="A421" s="110">
        <f t="shared" si="123"/>
        <v>418</v>
      </c>
      <c r="B421" s="55" t="s">
        <v>797</v>
      </c>
      <c r="C421" s="56" t="s">
        <v>727</v>
      </c>
      <c r="D421" s="56" t="s">
        <v>728</v>
      </c>
      <c r="E421" s="56" t="s">
        <v>543</v>
      </c>
      <c r="F421" s="56" t="s">
        <v>683</v>
      </c>
      <c r="G421" s="56" t="s">
        <v>35</v>
      </c>
      <c r="H421" s="56" t="s">
        <v>725</v>
      </c>
      <c r="I421" s="56" t="s">
        <v>25</v>
      </c>
      <c r="J421" s="56" t="s">
        <v>25</v>
      </c>
      <c r="K421" s="55" t="s">
        <v>798</v>
      </c>
      <c r="L421" s="143">
        <v>0</v>
      </c>
      <c r="M421" s="144">
        <v>200</v>
      </c>
      <c r="N421" s="145">
        <v>200</v>
      </c>
      <c r="O421" s="146">
        <f t="shared" si="129"/>
        <v>0</v>
      </c>
      <c r="P421" s="57">
        <f t="shared" ref="P421:P458" si="130">N421/M421*100</f>
        <v>100</v>
      </c>
      <c r="Q421" s="15"/>
    </row>
    <row r="422" spans="1:17" outlineLevel="2" x14ac:dyDescent="0.2">
      <c r="A422" s="110">
        <f t="shared" si="123"/>
        <v>419</v>
      </c>
      <c r="B422" s="55" t="s">
        <v>799</v>
      </c>
      <c r="C422" s="56" t="s">
        <v>727</v>
      </c>
      <c r="D422" s="56" t="s">
        <v>728</v>
      </c>
      <c r="E422" s="56" t="s">
        <v>800</v>
      </c>
      <c r="F422" s="56" t="s">
        <v>801</v>
      </c>
      <c r="G422" s="56" t="s">
        <v>35</v>
      </c>
      <c r="H422" s="56" t="s">
        <v>725</v>
      </c>
      <c r="I422" s="56" t="s">
        <v>25</v>
      </c>
      <c r="J422" s="56" t="s">
        <v>25</v>
      </c>
      <c r="K422" s="55" t="s">
        <v>802</v>
      </c>
      <c r="L422" s="143">
        <v>0</v>
      </c>
      <c r="M422" s="144">
        <v>200</v>
      </c>
      <c r="N422" s="145">
        <v>200</v>
      </c>
      <c r="O422" s="146">
        <f t="shared" si="129"/>
        <v>0</v>
      </c>
      <c r="P422" s="57">
        <f t="shared" si="130"/>
        <v>100</v>
      </c>
      <c r="Q422" s="15"/>
    </row>
    <row r="423" spans="1:17" ht="28.5" outlineLevel="2" x14ac:dyDescent="0.2">
      <c r="A423" s="110">
        <f t="shared" si="123"/>
        <v>420</v>
      </c>
      <c r="B423" s="55" t="s">
        <v>803</v>
      </c>
      <c r="C423" s="56" t="s">
        <v>727</v>
      </c>
      <c r="D423" s="56" t="s">
        <v>728</v>
      </c>
      <c r="E423" s="56" t="s">
        <v>34</v>
      </c>
      <c r="F423" s="56" t="s">
        <v>561</v>
      </c>
      <c r="G423" s="56" t="s">
        <v>35</v>
      </c>
      <c r="H423" s="56" t="s">
        <v>725</v>
      </c>
      <c r="I423" s="56" t="s">
        <v>25</v>
      </c>
      <c r="J423" s="56" t="s">
        <v>25</v>
      </c>
      <c r="K423" s="55" t="s">
        <v>804</v>
      </c>
      <c r="L423" s="143">
        <v>0</v>
      </c>
      <c r="M423" s="144">
        <v>100</v>
      </c>
      <c r="N423" s="145">
        <v>100</v>
      </c>
      <c r="O423" s="146">
        <f t="shared" si="129"/>
        <v>0</v>
      </c>
      <c r="P423" s="57">
        <f t="shared" si="130"/>
        <v>100</v>
      </c>
      <c r="Q423" s="15"/>
    </row>
    <row r="424" spans="1:17" ht="28.5" outlineLevel="2" x14ac:dyDescent="0.2">
      <c r="A424" s="110">
        <f t="shared" si="123"/>
        <v>421</v>
      </c>
      <c r="B424" s="55" t="s">
        <v>805</v>
      </c>
      <c r="C424" s="56" t="s">
        <v>727</v>
      </c>
      <c r="D424" s="56" t="s">
        <v>728</v>
      </c>
      <c r="E424" s="56" t="s">
        <v>25</v>
      </c>
      <c r="F424" s="56" t="s">
        <v>806</v>
      </c>
      <c r="G424" s="56" t="s">
        <v>329</v>
      </c>
      <c r="H424" s="56" t="s">
        <v>725</v>
      </c>
      <c r="I424" s="56" t="s">
        <v>25</v>
      </c>
      <c r="J424" s="56" t="s">
        <v>25</v>
      </c>
      <c r="K424" s="55" t="s">
        <v>807</v>
      </c>
      <c r="L424" s="143">
        <v>0</v>
      </c>
      <c r="M424" s="144">
        <v>200</v>
      </c>
      <c r="N424" s="145">
        <v>200</v>
      </c>
      <c r="O424" s="146">
        <f t="shared" si="129"/>
        <v>0</v>
      </c>
      <c r="P424" s="57">
        <f t="shared" si="130"/>
        <v>100</v>
      </c>
      <c r="Q424" s="15"/>
    </row>
    <row r="425" spans="1:17" outlineLevel="2" x14ac:dyDescent="0.2">
      <c r="A425" s="110">
        <f t="shared" si="123"/>
        <v>422</v>
      </c>
      <c r="B425" s="55" t="s">
        <v>808</v>
      </c>
      <c r="C425" s="56" t="s">
        <v>727</v>
      </c>
      <c r="D425" s="56" t="s">
        <v>728</v>
      </c>
      <c r="E425" s="56" t="s">
        <v>809</v>
      </c>
      <c r="F425" s="56" t="s">
        <v>43</v>
      </c>
      <c r="G425" s="56" t="s">
        <v>35</v>
      </c>
      <c r="H425" s="56" t="s">
        <v>725</v>
      </c>
      <c r="I425" s="56" t="s">
        <v>25</v>
      </c>
      <c r="J425" s="56" t="s">
        <v>25</v>
      </c>
      <c r="K425" s="55" t="s">
        <v>810</v>
      </c>
      <c r="L425" s="143">
        <v>0</v>
      </c>
      <c r="M425" s="144">
        <v>100</v>
      </c>
      <c r="N425" s="145">
        <v>100</v>
      </c>
      <c r="O425" s="146">
        <f t="shared" si="129"/>
        <v>0</v>
      </c>
      <c r="P425" s="57">
        <f t="shared" si="130"/>
        <v>100</v>
      </c>
      <c r="Q425" s="15"/>
    </row>
    <row r="426" spans="1:17" outlineLevel="2" x14ac:dyDescent="0.2">
      <c r="A426" s="110">
        <f t="shared" si="123"/>
        <v>423</v>
      </c>
      <c r="B426" s="55" t="s">
        <v>811</v>
      </c>
      <c r="C426" s="56" t="s">
        <v>727</v>
      </c>
      <c r="D426" s="56" t="s">
        <v>728</v>
      </c>
      <c r="E426" s="56" t="s">
        <v>812</v>
      </c>
      <c r="F426" s="56" t="s">
        <v>43</v>
      </c>
      <c r="G426" s="56" t="s">
        <v>35</v>
      </c>
      <c r="H426" s="56" t="s">
        <v>725</v>
      </c>
      <c r="I426" s="56" t="s">
        <v>25</v>
      </c>
      <c r="J426" s="56" t="s">
        <v>25</v>
      </c>
      <c r="K426" s="55" t="s">
        <v>813</v>
      </c>
      <c r="L426" s="143">
        <v>0</v>
      </c>
      <c r="M426" s="144">
        <v>76</v>
      </c>
      <c r="N426" s="145">
        <v>76</v>
      </c>
      <c r="O426" s="146">
        <f t="shared" si="129"/>
        <v>0</v>
      </c>
      <c r="P426" s="57">
        <f t="shared" si="130"/>
        <v>100</v>
      </c>
      <c r="Q426" s="15"/>
    </row>
    <row r="427" spans="1:17" outlineLevel="2" x14ac:dyDescent="0.2">
      <c r="A427" s="110">
        <f t="shared" si="123"/>
        <v>424</v>
      </c>
      <c r="B427" s="55" t="s">
        <v>814</v>
      </c>
      <c r="C427" s="56" t="s">
        <v>727</v>
      </c>
      <c r="D427" s="56" t="s">
        <v>728</v>
      </c>
      <c r="E427" s="56" t="s">
        <v>815</v>
      </c>
      <c r="F427" s="56" t="s">
        <v>43</v>
      </c>
      <c r="G427" s="56" t="s">
        <v>35</v>
      </c>
      <c r="H427" s="56" t="s">
        <v>725</v>
      </c>
      <c r="I427" s="56" t="s">
        <v>25</v>
      </c>
      <c r="J427" s="56" t="s">
        <v>25</v>
      </c>
      <c r="K427" s="55" t="s">
        <v>816</v>
      </c>
      <c r="L427" s="143">
        <v>0</v>
      </c>
      <c r="M427" s="144">
        <v>100</v>
      </c>
      <c r="N427" s="145">
        <v>100</v>
      </c>
      <c r="O427" s="146">
        <f t="shared" si="129"/>
        <v>0</v>
      </c>
      <c r="P427" s="57">
        <f t="shared" si="130"/>
        <v>100</v>
      </c>
      <c r="Q427" s="15"/>
    </row>
    <row r="428" spans="1:17" ht="28.5" outlineLevel="2" x14ac:dyDescent="0.2">
      <c r="A428" s="110">
        <f t="shared" si="123"/>
        <v>425</v>
      </c>
      <c r="B428" s="55" t="s">
        <v>817</v>
      </c>
      <c r="C428" s="56" t="s">
        <v>727</v>
      </c>
      <c r="D428" s="56" t="s">
        <v>728</v>
      </c>
      <c r="E428" s="56" t="s">
        <v>818</v>
      </c>
      <c r="F428" s="56" t="s">
        <v>43</v>
      </c>
      <c r="G428" s="56" t="s">
        <v>35</v>
      </c>
      <c r="H428" s="56" t="s">
        <v>725</v>
      </c>
      <c r="I428" s="56" t="s">
        <v>25</v>
      </c>
      <c r="J428" s="56" t="s">
        <v>25</v>
      </c>
      <c r="K428" s="55" t="s">
        <v>819</v>
      </c>
      <c r="L428" s="143">
        <v>0</v>
      </c>
      <c r="M428" s="144">
        <v>84</v>
      </c>
      <c r="N428" s="145">
        <v>84</v>
      </c>
      <c r="O428" s="146">
        <f t="shared" si="129"/>
        <v>0</v>
      </c>
      <c r="P428" s="57">
        <f t="shared" si="130"/>
        <v>100</v>
      </c>
      <c r="Q428" s="15"/>
    </row>
    <row r="429" spans="1:17" outlineLevel="2" x14ac:dyDescent="0.2">
      <c r="A429" s="110">
        <f t="shared" si="123"/>
        <v>426</v>
      </c>
      <c r="B429" s="55" t="s">
        <v>820</v>
      </c>
      <c r="C429" s="56" t="s">
        <v>727</v>
      </c>
      <c r="D429" s="56" t="s">
        <v>728</v>
      </c>
      <c r="E429" s="56" t="s">
        <v>821</v>
      </c>
      <c r="F429" s="56" t="s">
        <v>43</v>
      </c>
      <c r="G429" s="56" t="s">
        <v>35</v>
      </c>
      <c r="H429" s="56" t="s">
        <v>725</v>
      </c>
      <c r="I429" s="56" t="s">
        <v>25</v>
      </c>
      <c r="J429" s="56" t="s">
        <v>25</v>
      </c>
      <c r="K429" s="55" t="s">
        <v>822</v>
      </c>
      <c r="L429" s="143">
        <v>0</v>
      </c>
      <c r="M429" s="144">
        <v>100</v>
      </c>
      <c r="N429" s="145">
        <v>100</v>
      </c>
      <c r="O429" s="146">
        <f t="shared" si="129"/>
        <v>0</v>
      </c>
      <c r="P429" s="57">
        <f t="shared" si="130"/>
        <v>100</v>
      </c>
      <c r="Q429" s="15"/>
    </row>
    <row r="430" spans="1:17" outlineLevel="2" x14ac:dyDescent="0.2">
      <c r="A430" s="110">
        <f t="shared" si="123"/>
        <v>427</v>
      </c>
      <c r="B430" s="55" t="s">
        <v>823</v>
      </c>
      <c r="C430" s="56" t="s">
        <v>727</v>
      </c>
      <c r="D430" s="56" t="s">
        <v>728</v>
      </c>
      <c r="E430" s="56" t="s">
        <v>119</v>
      </c>
      <c r="F430" s="56" t="s">
        <v>43</v>
      </c>
      <c r="G430" s="56" t="s">
        <v>35</v>
      </c>
      <c r="H430" s="56" t="s">
        <v>725</v>
      </c>
      <c r="I430" s="56" t="s">
        <v>25</v>
      </c>
      <c r="J430" s="56" t="s">
        <v>25</v>
      </c>
      <c r="K430" s="55" t="s">
        <v>824</v>
      </c>
      <c r="L430" s="143">
        <v>0</v>
      </c>
      <c r="M430" s="144">
        <v>100</v>
      </c>
      <c r="N430" s="145">
        <v>100</v>
      </c>
      <c r="O430" s="146">
        <f t="shared" si="129"/>
        <v>0</v>
      </c>
      <c r="P430" s="57">
        <f t="shared" si="130"/>
        <v>100</v>
      </c>
      <c r="Q430" s="15"/>
    </row>
    <row r="431" spans="1:17" ht="28.5" outlineLevel="2" x14ac:dyDescent="0.2">
      <c r="A431" s="110">
        <f t="shared" si="123"/>
        <v>428</v>
      </c>
      <c r="B431" s="55" t="s">
        <v>825</v>
      </c>
      <c r="C431" s="56" t="s">
        <v>727</v>
      </c>
      <c r="D431" s="56" t="s">
        <v>728</v>
      </c>
      <c r="E431" s="56" t="s">
        <v>826</v>
      </c>
      <c r="F431" s="56" t="s">
        <v>43</v>
      </c>
      <c r="G431" s="56" t="s">
        <v>35</v>
      </c>
      <c r="H431" s="56" t="s">
        <v>725</v>
      </c>
      <c r="I431" s="56" t="s">
        <v>25</v>
      </c>
      <c r="J431" s="56" t="s">
        <v>25</v>
      </c>
      <c r="K431" s="55" t="s">
        <v>827</v>
      </c>
      <c r="L431" s="143">
        <v>0</v>
      </c>
      <c r="M431" s="144">
        <v>71</v>
      </c>
      <c r="N431" s="145">
        <v>71</v>
      </c>
      <c r="O431" s="146">
        <f t="shared" si="129"/>
        <v>0</v>
      </c>
      <c r="P431" s="57">
        <f t="shared" si="130"/>
        <v>100</v>
      </c>
      <c r="Q431" s="15"/>
    </row>
    <row r="432" spans="1:17" outlineLevel="2" x14ac:dyDescent="0.2">
      <c r="A432" s="110">
        <f t="shared" si="123"/>
        <v>429</v>
      </c>
      <c r="B432" s="55" t="s">
        <v>828</v>
      </c>
      <c r="C432" s="56" t="s">
        <v>727</v>
      </c>
      <c r="D432" s="56" t="s">
        <v>728</v>
      </c>
      <c r="E432" s="56" t="s">
        <v>563</v>
      </c>
      <c r="F432" s="56" t="s">
        <v>43</v>
      </c>
      <c r="G432" s="56" t="s">
        <v>35</v>
      </c>
      <c r="H432" s="56" t="s">
        <v>725</v>
      </c>
      <c r="I432" s="56" t="s">
        <v>25</v>
      </c>
      <c r="J432" s="56" t="s">
        <v>25</v>
      </c>
      <c r="K432" s="55" t="s">
        <v>829</v>
      </c>
      <c r="L432" s="143">
        <v>0</v>
      </c>
      <c r="M432" s="144">
        <v>100</v>
      </c>
      <c r="N432" s="145">
        <v>100</v>
      </c>
      <c r="O432" s="146">
        <f t="shared" si="129"/>
        <v>0</v>
      </c>
      <c r="P432" s="57">
        <f t="shared" si="130"/>
        <v>100</v>
      </c>
      <c r="Q432" s="15"/>
    </row>
    <row r="433" spans="1:17" outlineLevel="2" x14ac:dyDescent="0.2">
      <c r="A433" s="110">
        <f t="shared" si="123"/>
        <v>430</v>
      </c>
      <c r="B433" s="55" t="s">
        <v>830</v>
      </c>
      <c r="C433" s="56" t="s">
        <v>727</v>
      </c>
      <c r="D433" s="56" t="s">
        <v>728</v>
      </c>
      <c r="E433" s="56" t="s">
        <v>606</v>
      </c>
      <c r="F433" s="56" t="s">
        <v>43</v>
      </c>
      <c r="G433" s="56" t="s">
        <v>35</v>
      </c>
      <c r="H433" s="56" t="s">
        <v>725</v>
      </c>
      <c r="I433" s="56" t="s">
        <v>25</v>
      </c>
      <c r="J433" s="56" t="s">
        <v>25</v>
      </c>
      <c r="K433" s="55" t="s">
        <v>831</v>
      </c>
      <c r="L433" s="143">
        <v>0</v>
      </c>
      <c r="M433" s="144">
        <v>37</v>
      </c>
      <c r="N433" s="145">
        <v>37</v>
      </c>
      <c r="O433" s="146">
        <f t="shared" si="129"/>
        <v>0</v>
      </c>
      <c r="P433" s="57">
        <f t="shared" si="130"/>
        <v>100</v>
      </c>
      <c r="Q433" s="15"/>
    </row>
    <row r="434" spans="1:17" ht="28.5" outlineLevel="2" x14ac:dyDescent="0.2">
      <c r="A434" s="110">
        <f t="shared" si="123"/>
        <v>431</v>
      </c>
      <c r="B434" s="55" t="s">
        <v>832</v>
      </c>
      <c r="C434" s="56" t="s">
        <v>727</v>
      </c>
      <c r="D434" s="56" t="s">
        <v>728</v>
      </c>
      <c r="E434" s="56" t="s">
        <v>833</v>
      </c>
      <c r="F434" s="56" t="s">
        <v>43</v>
      </c>
      <c r="G434" s="56" t="s">
        <v>35</v>
      </c>
      <c r="H434" s="56" t="s">
        <v>725</v>
      </c>
      <c r="I434" s="56" t="s">
        <v>25</v>
      </c>
      <c r="J434" s="56" t="s">
        <v>25</v>
      </c>
      <c r="K434" s="55" t="s">
        <v>834</v>
      </c>
      <c r="L434" s="143">
        <v>0</v>
      </c>
      <c r="M434" s="144">
        <v>100</v>
      </c>
      <c r="N434" s="145">
        <v>100</v>
      </c>
      <c r="O434" s="146">
        <f t="shared" si="129"/>
        <v>0</v>
      </c>
      <c r="P434" s="57">
        <f t="shared" si="130"/>
        <v>100</v>
      </c>
      <c r="Q434" s="15"/>
    </row>
    <row r="435" spans="1:17" outlineLevel="2" x14ac:dyDescent="0.2">
      <c r="A435" s="110">
        <f t="shared" si="123"/>
        <v>432</v>
      </c>
      <c r="B435" s="55" t="s">
        <v>835</v>
      </c>
      <c r="C435" s="56" t="s">
        <v>727</v>
      </c>
      <c r="D435" s="56" t="s">
        <v>728</v>
      </c>
      <c r="E435" s="56" t="s">
        <v>836</v>
      </c>
      <c r="F435" s="56" t="s">
        <v>43</v>
      </c>
      <c r="G435" s="56" t="s">
        <v>35</v>
      </c>
      <c r="H435" s="56" t="s">
        <v>725</v>
      </c>
      <c r="I435" s="56" t="s">
        <v>25</v>
      </c>
      <c r="J435" s="56" t="s">
        <v>25</v>
      </c>
      <c r="K435" s="55" t="s">
        <v>837</v>
      </c>
      <c r="L435" s="143">
        <v>0</v>
      </c>
      <c r="M435" s="144">
        <v>100</v>
      </c>
      <c r="N435" s="145">
        <v>100</v>
      </c>
      <c r="O435" s="146">
        <f t="shared" si="129"/>
        <v>0</v>
      </c>
      <c r="P435" s="57">
        <f t="shared" si="130"/>
        <v>100</v>
      </c>
      <c r="Q435" s="15"/>
    </row>
    <row r="436" spans="1:17" ht="28.5" outlineLevel="2" x14ac:dyDescent="0.2">
      <c r="A436" s="110">
        <f t="shared" si="123"/>
        <v>433</v>
      </c>
      <c r="B436" s="55" t="s">
        <v>838</v>
      </c>
      <c r="C436" s="56" t="s">
        <v>727</v>
      </c>
      <c r="D436" s="56" t="s">
        <v>728</v>
      </c>
      <c r="E436" s="56" t="s">
        <v>839</v>
      </c>
      <c r="F436" s="56" t="s">
        <v>43</v>
      </c>
      <c r="G436" s="56" t="s">
        <v>35</v>
      </c>
      <c r="H436" s="56" t="s">
        <v>725</v>
      </c>
      <c r="I436" s="56" t="s">
        <v>25</v>
      </c>
      <c r="J436" s="56" t="s">
        <v>25</v>
      </c>
      <c r="K436" s="55" t="s">
        <v>840</v>
      </c>
      <c r="L436" s="143">
        <v>0</v>
      </c>
      <c r="M436" s="144">
        <v>100</v>
      </c>
      <c r="N436" s="145">
        <v>100</v>
      </c>
      <c r="O436" s="146">
        <f t="shared" si="129"/>
        <v>0</v>
      </c>
      <c r="P436" s="57">
        <f t="shared" si="130"/>
        <v>100</v>
      </c>
      <c r="Q436" s="15"/>
    </row>
    <row r="437" spans="1:17" outlineLevel="2" x14ac:dyDescent="0.2">
      <c r="A437" s="110">
        <f t="shared" si="123"/>
        <v>434</v>
      </c>
      <c r="B437" s="55" t="s">
        <v>841</v>
      </c>
      <c r="C437" s="56" t="s">
        <v>727</v>
      </c>
      <c r="D437" s="56" t="s">
        <v>728</v>
      </c>
      <c r="E437" s="56" t="s">
        <v>612</v>
      </c>
      <c r="F437" s="56" t="s">
        <v>43</v>
      </c>
      <c r="G437" s="56" t="s">
        <v>35</v>
      </c>
      <c r="H437" s="56" t="s">
        <v>725</v>
      </c>
      <c r="I437" s="56" t="s">
        <v>25</v>
      </c>
      <c r="J437" s="56" t="s">
        <v>25</v>
      </c>
      <c r="K437" s="55" t="s">
        <v>842</v>
      </c>
      <c r="L437" s="143">
        <v>0</v>
      </c>
      <c r="M437" s="144">
        <v>100</v>
      </c>
      <c r="N437" s="145">
        <v>100</v>
      </c>
      <c r="O437" s="146">
        <f t="shared" si="129"/>
        <v>0</v>
      </c>
      <c r="P437" s="57">
        <f t="shared" si="130"/>
        <v>100</v>
      </c>
      <c r="Q437" s="15"/>
    </row>
    <row r="438" spans="1:17" outlineLevel="2" x14ac:dyDescent="0.2">
      <c r="A438" s="110">
        <f t="shared" si="123"/>
        <v>435</v>
      </c>
      <c r="B438" s="55" t="s">
        <v>843</v>
      </c>
      <c r="C438" s="56" t="s">
        <v>727</v>
      </c>
      <c r="D438" s="56" t="s">
        <v>728</v>
      </c>
      <c r="E438" s="56" t="s">
        <v>844</v>
      </c>
      <c r="F438" s="56" t="s">
        <v>43</v>
      </c>
      <c r="G438" s="56" t="s">
        <v>35</v>
      </c>
      <c r="H438" s="56" t="s">
        <v>725</v>
      </c>
      <c r="I438" s="56" t="s">
        <v>25</v>
      </c>
      <c r="J438" s="56" t="s">
        <v>25</v>
      </c>
      <c r="K438" s="55" t="s">
        <v>845</v>
      </c>
      <c r="L438" s="143">
        <v>0</v>
      </c>
      <c r="M438" s="144">
        <v>100</v>
      </c>
      <c r="N438" s="145">
        <v>100</v>
      </c>
      <c r="O438" s="146">
        <f t="shared" si="129"/>
        <v>0</v>
      </c>
      <c r="P438" s="57">
        <f t="shared" si="130"/>
        <v>100</v>
      </c>
      <c r="Q438" s="15"/>
    </row>
    <row r="439" spans="1:17" outlineLevel="2" x14ac:dyDescent="0.2">
      <c r="A439" s="110">
        <f t="shared" si="123"/>
        <v>436</v>
      </c>
      <c r="B439" s="55" t="s">
        <v>846</v>
      </c>
      <c r="C439" s="56" t="s">
        <v>727</v>
      </c>
      <c r="D439" s="56" t="s">
        <v>728</v>
      </c>
      <c r="E439" s="56" t="s">
        <v>847</v>
      </c>
      <c r="F439" s="56" t="s">
        <v>43</v>
      </c>
      <c r="G439" s="56" t="s">
        <v>35</v>
      </c>
      <c r="H439" s="56" t="s">
        <v>725</v>
      </c>
      <c r="I439" s="56" t="s">
        <v>25</v>
      </c>
      <c r="J439" s="56" t="s">
        <v>25</v>
      </c>
      <c r="K439" s="55" t="s">
        <v>848</v>
      </c>
      <c r="L439" s="143">
        <v>0</v>
      </c>
      <c r="M439" s="144">
        <v>80</v>
      </c>
      <c r="N439" s="145">
        <v>80</v>
      </c>
      <c r="O439" s="146">
        <f t="shared" si="129"/>
        <v>0</v>
      </c>
      <c r="P439" s="57">
        <f t="shared" si="130"/>
        <v>100</v>
      </c>
      <c r="Q439" s="15"/>
    </row>
    <row r="440" spans="1:17" outlineLevel="2" x14ac:dyDescent="0.2">
      <c r="A440" s="110">
        <f t="shared" si="123"/>
        <v>437</v>
      </c>
      <c r="B440" s="55" t="s">
        <v>849</v>
      </c>
      <c r="C440" s="56" t="s">
        <v>727</v>
      </c>
      <c r="D440" s="56" t="s">
        <v>728</v>
      </c>
      <c r="E440" s="56" t="s">
        <v>575</v>
      </c>
      <c r="F440" s="56" t="s">
        <v>43</v>
      </c>
      <c r="G440" s="56" t="s">
        <v>35</v>
      </c>
      <c r="H440" s="56" t="s">
        <v>725</v>
      </c>
      <c r="I440" s="56" t="s">
        <v>25</v>
      </c>
      <c r="J440" s="56" t="s">
        <v>25</v>
      </c>
      <c r="K440" s="55" t="s">
        <v>850</v>
      </c>
      <c r="L440" s="143">
        <v>0</v>
      </c>
      <c r="M440" s="144">
        <v>100</v>
      </c>
      <c r="N440" s="145">
        <v>100</v>
      </c>
      <c r="O440" s="146">
        <f t="shared" si="129"/>
        <v>0</v>
      </c>
      <c r="P440" s="57">
        <f t="shared" si="130"/>
        <v>100</v>
      </c>
      <c r="Q440" s="15"/>
    </row>
    <row r="441" spans="1:17" outlineLevel="2" x14ac:dyDescent="0.2">
      <c r="A441" s="110">
        <f t="shared" si="123"/>
        <v>438</v>
      </c>
      <c r="B441" s="55" t="s">
        <v>851</v>
      </c>
      <c r="C441" s="56" t="s">
        <v>727</v>
      </c>
      <c r="D441" s="56" t="s">
        <v>728</v>
      </c>
      <c r="E441" s="56" t="s">
        <v>852</v>
      </c>
      <c r="F441" s="56" t="s">
        <v>43</v>
      </c>
      <c r="G441" s="56" t="s">
        <v>35</v>
      </c>
      <c r="H441" s="56" t="s">
        <v>725</v>
      </c>
      <c r="I441" s="56" t="s">
        <v>25</v>
      </c>
      <c r="J441" s="56" t="s">
        <v>25</v>
      </c>
      <c r="K441" s="55" t="s">
        <v>853</v>
      </c>
      <c r="L441" s="143">
        <v>0</v>
      </c>
      <c r="M441" s="144">
        <v>35</v>
      </c>
      <c r="N441" s="145">
        <v>35</v>
      </c>
      <c r="O441" s="146">
        <f t="shared" si="129"/>
        <v>0</v>
      </c>
      <c r="P441" s="57">
        <f t="shared" si="130"/>
        <v>100</v>
      </c>
      <c r="Q441" s="15"/>
    </row>
    <row r="442" spans="1:17" outlineLevel="2" x14ac:dyDescent="0.2">
      <c r="A442" s="110">
        <f t="shared" si="123"/>
        <v>439</v>
      </c>
      <c r="B442" s="55" t="s">
        <v>854</v>
      </c>
      <c r="C442" s="56" t="s">
        <v>727</v>
      </c>
      <c r="D442" s="56" t="s">
        <v>728</v>
      </c>
      <c r="E442" s="56" t="s">
        <v>855</v>
      </c>
      <c r="F442" s="56" t="s">
        <v>43</v>
      </c>
      <c r="G442" s="56" t="s">
        <v>35</v>
      </c>
      <c r="H442" s="56" t="s">
        <v>725</v>
      </c>
      <c r="I442" s="56" t="s">
        <v>25</v>
      </c>
      <c r="J442" s="56" t="s">
        <v>25</v>
      </c>
      <c r="K442" s="55" t="s">
        <v>856</v>
      </c>
      <c r="L442" s="143">
        <v>0</v>
      </c>
      <c r="M442" s="144">
        <v>100</v>
      </c>
      <c r="N442" s="145">
        <v>100</v>
      </c>
      <c r="O442" s="146">
        <f t="shared" si="129"/>
        <v>0</v>
      </c>
      <c r="P442" s="57">
        <f t="shared" si="130"/>
        <v>100</v>
      </c>
      <c r="Q442" s="15"/>
    </row>
    <row r="443" spans="1:17" outlineLevel="2" x14ac:dyDescent="0.2">
      <c r="A443" s="110">
        <f t="shared" si="123"/>
        <v>440</v>
      </c>
      <c r="B443" s="55" t="s">
        <v>857</v>
      </c>
      <c r="C443" s="56" t="s">
        <v>727</v>
      </c>
      <c r="D443" s="56" t="s">
        <v>728</v>
      </c>
      <c r="E443" s="56" t="s">
        <v>858</v>
      </c>
      <c r="F443" s="56" t="s">
        <v>43</v>
      </c>
      <c r="G443" s="56" t="s">
        <v>35</v>
      </c>
      <c r="H443" s="56" t="s">
        <v>725</v>
      </c>
      <c r="I443" s="56" t="s">
        <v>25</v>
      </c>
      <c r="J443" s="56" t="s">
        <v>25</v>
      </c>
      <c r="K443" s="55" t="s">
        <v>859</v>
      </c>
      <c r="L443" s="143">
        <v>0</v>
      </c>
      <c r="M443" s="144">
        <v>100</v>
      </c>
      <c r="N443" s="145">
        <v>100</v>
      </c>
      <c r="O443" s="146">
        <f t="shared" si="129"/>
        <v>0</v>
      </c>
      <c r="P443" s="57">
        <f t="shared" si="130"/>
        <v>100</v>
      </c>
      <c r="Q443" s="15"/>
    </row>
    <row r="444" spans="1:17" outlineLevel="2" x14ac:dyDescent="0.2">
      <c r="A444" s="110">
        <f t="shared" si="123"/>
        <v>441</v>
      </c>
      <c r="B444" s="55" t="s">
        <v>860</v>
      </c>
      <c r="C444" s="56" t="s">
        <v>727</v>
      </c>
      <c r="D444" s="56" t="s">
        <v>728</v>
      </c>
      <c r="E444" s="56" t="s">
        <v>861</v>
      </c>
      <c r="F444" s="56" t="s">
        <v>43</v>
      </c>
      <c r="G444" s="56" t="s">
        <v>35</v>
      </c>
      <c r="H444" s="56" t="s">
        <v>725</v>
      </c>
      <c r="I444" s="56" t="s">
        <v>25</v>
      </c>
      <c r="J444" s="56" t="s">
        <v>25</v>
      </c>
      <c r="K444" s="55" t="s">
        <v>862</v>
      </c>
      <c r="L444" s="143">
        <v>0</v>
      </c>
      <c r="M444" s="144">
        <v>84</v>
      </c>
      <c r="N444" s="145">
        <v>84</v>
      </c>
      <c r="O444" s="146">
        <f t="shared" si="129"/>
        <v>0</v>
      </c>
      <c r="P444" s="57">
        <f t="shared" si="130"/>
        <v>100</v>
      </c>
      <c r="Q444" s="15"/>
    </row>
    <row r="445" spans="1:17" ht="28.5" outlineLevel="2" x14ac:dyDescent="0.2">
      <c r="A445" s="110">
        <f t="shared" si="123"/>
        <v>442</v>
      </c>
      <c r="B445" s="55" t="s">
        <v>863</v>
      </c>
      <c r="C445" s="56" t="s">
        <v>727</v>
      </c>
      <c r="D445" s="56" t="s">
        <v>728</v>
      </c>
      <c r="E445" s="56" t="s">
        <v>864</v>
      </c>
      <c r="F445" s="56" t="s">
        <v>43</v>
      </c>
      <c r="G445" s="56" t="s">
        <v>35</v>
      </c>
      <c r="H445" s="56" t="s">
        <v>725</v>
      </c>
      <c r="I445" s="56" t="s">
        <v>25</v>
      </c>
      <c r="J445" s="56" t="s">
        <v>25</v>
      </c>
      <c r="K445" s="55" t="s">
        <v>865</v>
      </c>
      <c r="L445" s="143">
        <v>0</v>
      </c>
      <c r="M445" s="144">
        <v>100</v>
      </c>
      <c r="N445" s="145">
        <v>100</v>
      </c>
      <c r="O445" s="146">
        <f t="shared" si="129"/>
        <v>0</v>
      </c>
      <c r="P445" s="57">
        <f t="shared" si="130"/>
        <v>100</v>
      </c>
      <c r="Q445" s="15"/>
    </row>
    <row r="446" spans="1:17" outlineLevel="2" x14ac:dyDescent="0.2">
      <c r="A446" s="110">
        <f t="shared" si="123"/>
        <v>443</v>
      </c>
      <c r="B446" s="55" t="s">
        <v>866</v>
      </c>
      <c r="C446" s="56" t="s">
        <v>727</v>
      </c>
      <c r="D446" s="56" t="s">
        <v>728</v>
      </c>
      <c r="E446" s="56" t="s">
        <v>623</v>
      </c>
      <c r="F446" s="56" t="s">
        <v>43</v>
      </c>
      <c r="G446" s="56" t="s">
        <v>35</v>
      </c>
      <c r="H446" s="56" t="s">
        <v>725</v>
      </c>
      <c r="I446" s="56" t="s">
        <v>25</v>
      </c>
      <c r="J446" s="56" t="s">
        <v>25</v>
      </c>
      <c r="K446" s="55" t="s">
        <v>867</v>
      </c>
      <c r="L446" s="143">
        <v>0</v>
      </c>
      <c r="M446" s="144">
        <v>100</v>
      </c>
      <c r="N446" s="145">
        <v>100</v>
      </c>
      <c r="O446" s="146">
        <f t="shared" si="129"/>
        <v>0</v>
      </c>
      <c r="P446" s="57">
        <f t="shared" si="130"/>
        <v>100</v>
      </c>
      <c r="Q446" s="15"/>
    </row>
    <row r="447" spans="1:17" outlineLevel="2" x14ac:dyDescent="0.2">
      <c r="A447" s="110">
        <f t="shared" si="123"/>
        <v>444</v>
      </c>
      <c r="B447" s="55" t="s">
        <v>868</v>
      </c>
      <c r="C447" s="56" t="s">
        <v>727</v>
      </c>
      <c r="D447" s="56" t="s">
        <v>728</v>
      </c>
      <c r="E447" s="56" t="s">
        <v>869</v>
      </c>
      <c r="F447" s="56" t="s">
        <v>43</v>
      </c>
      <c r="G447" s="56" t="s">
        <v>35</v>
      </c>
      <c r="H447" s="56" t="s">
        <v>725</v>
      </c>
      <c r="I447" s="56" t="s">
        <v>25</v>
      </c>
      <c r="J447" s="56" t="s">
        <v>25</v>
      </c>
      <c r="K447" s="55" t="s">
        <v>870</v>
      </c>
      <c r="L447" s="143">
        <v>0</v>
      </c>
      <c r="M447" s="144">
        <v>83</v>
      </c>
      <c r="N447" s="145">
        <v>83</v>
      </c>
      <c r="O447" s="146">
        <f t="shared" si="129"/>
        <v>0</v>
      </c>
      <c r="P447" s="57">
        <f t="shared" si="130"/>
        <v>100</v>
      </c>
      <c r="Q447" s="15"/>
    </row>
    <row r="448" spans="1:17" ht="28.5" outlineLevel="2" x14ac:dyDescent="0.2">
      <c r="A448" s="110">
        <f t="shared" si="123"/>
        <v>445</v>
      </c>
      <c r="B448" s="55" t="s">
        <v>871</v>
      </c>
      <c r="C448" s="56" t="s">
        <v>727</v>
      </c>
      <c r="D448" s="56" t="s">
        <v>728</v>
      </c>
      <c r="E448" s="56" t="s">
        <v>872</v>
      </c>
      <c r="F448" s="56" t="s">
        <v>43</v>
      </c>
      <c r="G448" s="56" t="s">
        <v>35</v>
      </c>
      <c r="H448" s="56" t="s">
        <v>725</v>
      </c>
      <c r="I448" s="56" t="s">
        <v>25</v>
      </c>
      <c r="J448" s="56" t="s">
        <v>25</v>
      </c>
      <c r="K448" s="55" t="s">
        <v>873</v>
      </c>
      <c r="L448" s="143">
        <v>0</v>
      </c>
      <c r="M448" s="144">
        <v>100</v>
      </c>
      <c r="N448" s="145">
        <v>100</v>
      </c>
      <c r="O448" s="146">
        <f t="shared" si="129"/>
        <v>0</v>
      </c>
      <c r="P448" s="57">
        <f t="shared" si="130"/>
        <v>100</v>
      </c>
      <c r="Q448" s="15"/>
    </row>
    <row r="449" spans="1:17" outlineLevel="2" x14ac:dyDescent="0.2">
      <c r="A449" s="110">
        <f t="shared" si="123"/>
        <v>446</v>
      </c>
      <c r="B449" s="55" t="s">
        <v>874</v>
      </c>
      <c r="C449" s="56" t="s">
        <v>727</v>
      </c>
      <c r="D449" s="56" t="s">
        <v>728</v>
      </c>
      <c r="E449" s="56" t="s">
        <v>875</v>
      </c>
      <c r="F449" s="56" t="s">
        <v>43</v>
      </c>
      <c r="G449" s="56" t="s">
        <v>35</v>
      </c>
      <c r="H449" s="56" t="s">
        <v>725</v>
      </c>
      <c r="I449" s="56" t="s">
        <v>25</v>
      </c>
      <c r="J449" s="56" t="s">
        <v>25</v>
      </c>
      <c r="K449" s="55" t="s">
        <v>876</v>
      </c>
      <c r="L449" s="143">
        <v>0</v>
      </c>
      <c r="M449" s="144">
        <v>97</v>
      </c>
      <c r="N449" s="145">
        <v>97</v>
      </c>
      <c r="O449" s="146">
        <f t="shared" si="129"/>
        <v>0</v>
      </c>
      <c r="P449" s="57">
        <f t="shared" si="130"/>
        <v>100</v>
      </c>
      <c r="Q449" s="15"/>
    </row>
    <row r="450" spans="1:17" outlineLevel="2" x14ac:dyDescent="0.2">
      <c r="A450" s="110">
        <f t="shared" si="123"/>
        <v>447</v>
      </c>
      <c r="B450" s="55" t="s">
        <v>877</v>
      </c>
      <c r="C450" s="56" t="s">
        <v>727</v>
      </c>
      <c r="D450" s="56" t="s">
        <v>728</v>
      </c>
      <c r="E450" s="56" t="s">
        <v>878</v>
      </c>
      <c r="F450" s="56" t="s">
        <v>43</v>
      </c>
      <c r="G450" s="56" t="s">
        <v>35</v>
      </c>
      <c r="H450" s="56" t="s">
        <v>725</v>
      </c>
      <c r="I450" s="56" t="s">
        <v>25</v>
      </c>
      <c r="J450" s="56" t="s">
        <v>25</v>
      </c>
      <c r="K450" s="55" t="s">
        <v>879</v>
      </c>
      <c r="L450" s="143">
        <v>0</v>
      </c>
      <c r="M450" s="144">
        <v>91</v>
      </c>
      <c r="N450" s="145">
        <v>91</v>
      </c>
      <c r="O450" s="146">
        <f t="shared" si="129"/>
        <v>0</v>
      </c>
      <c r="P450" s="57">
        <f t="shared" si="130"/>
        <v>100</v>
      </c>
      <c r="Q450" s="15"/>
    </row>
    <row r="451" spans="1:17" outlineLevel="2" x14ac:dyDescent="0.2">
      <c r="A451" s="110">
        <f t="shared" si="123"/>
        <v>448</v>
      </c>
      <c r="B451" s="55" t="s">
        <v>880</v>
      </c>
      <c r="C451" s="56" t="s">
        <v>727</v>
      </c>
      <c r="D451" s="56" t="s">
        <v>728</v>
      </c>
      <c r="E451" s="56" t="s">
        <v>881</v>
      </c>
      <c r="F451" s="56" t="s">
        <v>43</v>
      </c>
      <c r="G451" s="56" t="s">
        <v>35</v>
      </c>
      <c r="H451" s="56" t="s">
        <v>725</v>
      </c>
      <c r="I451" s="56" t="s">
        <v>25</v>
      </c>
      <c r="J451" s="56" t="s">
        <v>25</v>
      </c>
      <c r="K451" s="55" t="s">
        <v>882</v>
      </c>
      <c r="L451" s="143">
        <v>0</v>
      </c>
      <c r="M451" s="144">
        <v>100</v>
      </c>
      <c r="N451" s="145">
        <v>100</v>
      </c>
      <c r="O451" s="146">
        <f t="shared" si="129"/>
        <v>0</v>
      </c>
      <c r="P451" s="57">
        <f t="shared" si="130"/>
        <v>100</v>
      </c>
      <c r="Q451" s="15"/>
    </row>
    <row r="452" spans="1:17" outlineLevel="2" x14ac:dyDescent="0.2">
      <c r="A452" s="110">
        <f t="shared" si="123"/>
        <v>449</v>
      </c>
      <c r="B452" s="55" t="s">
        <v>883</v>
      </c>
      <c r="C452" s="56" t="s">
        <v>727</v>
      </c>
      <c r="D452" s="56" t="s">
        <v>728</v>
      </c>
      <c r="E452" s="56" t="s">
        <v>794</v>
      </c>
      <c r="F452" s="56" t="s">
        <v>43</v>
      </c>
      <c r="G452" s="56" t="s">
        <v>35</v>
      </c>
      <c r="H452" s="56" t="s">
        <v>725</v>
      </c>
      <c r="I452" s="56" t="s">
        <v>25</v>
      </c>
      <c r="J452" s="56" t="s">
        <v>25</v>
      </c>
      <c r="K452" s="55" t="s">
        <v>884</v>
      </c>
      <c r="L452" s="143">
        <v>0</v>
      </c>
      <c r="M452" s="144">
        <v>100</v>
      </c>
      <c r="N452" s="145">
        <v>100</v>
      </c>
      <c r="O452" s="146">
        <f t="shared" si="129"/>
        <v>0</v>
      </c>
      <c r="P452" s="57">
        <f t="shared" si="130"/>
        <v>100</v>
      </c>
      <c r="Q452" s="15"/>
    </row>
    <row r="453" spans="1:17" outlineLevel="2" x14ac:dyDescent="0.2">
      <c r="A453" s="110">
        <f t="shared" si="123"/>
        <v>450</v>
      </c>
      <c r="B453" s="55" t="s">
        <v>885</v>
      </c>
      <c r="C453" s="56" t="s">
        <v>727</v>
      </c>
      <c r="D453" s="56" t="s">
        <v>728</v>
      </c>
      <c r="E453" s="56" t="s">
        <v>886</v>
      </c>
      <c r="F453" s="56" t="s">
        <v>43</v>
      </c>
      <c r="G453" s="56" t="s">
        <v>35</v>
      </c>
      <c r="H453" s="56" t="s">
        <v>725</v>
      </c>
      <c r="I453" s="56" t="s">
        <v>25</v>
      </c>
      <c r="J453" s="56" t="s">
        <v>25</v>
      </c>
      <c r="K453" s="55" t="s">
        <v>887</v>
      </c>
      <c r="L453" s="143">
        <v>0</v>
      </c>
      <c r="M453" s="144">
        <v>100</v>
      </c>
      <c r="N453" s="145">
        <v>100</v>
      </c>
      <c r="O453" s="146">
        <f t="shared" si="129"/>
        <v>0</v>
      </c>
      <c r="P453" s="57">
        <f t="shared" si="130"/>
        <v>100</v>
      </c>
      <c r="Q453" s="15"/>
    </row>
    <row r="454" spans="1:17" outlineLevel="2" x14ac:dyDescent="0.2">
      <c r="A454" s="110">
        <f t="shared" ref="A454:A517" si="131">1+A453</f>
        <v>451</v>
      </c>
      <c r="B454" s="55" t="s">
        <v>888</v>
      </c>
      <c r="C454" s="56" t="s">
        <v>727</v>
      </c>
      <c r="D454" s="56" t="s">
        <v>728</v>
      </c>
      <c r="E454" s="56" t="s">
        <v>889</v>
      </c>
      <c r="F454" s="56" t="s">
        <v>43</v>
      </c>
      <c r="G454" s="56" t="s">
        <v>35</v>
      </c>
      <c r="H454" s="56" t="s">
        <v>725</v>
      </c>
      <c r="I454" s="56" t="s">
        <v>25</v>
      </c>
      <c r="J454" s="56" t="s">
        <v>25</v>
      </c>
      <c r="K454" s="55" t="s">
        <v>890</v>
      </c>
      <c r="L454" s="143">
        <v>0</v>
      </c>
      <c r="M454" s="144">
        <v>76</v>
      </c>
      <c r="N454" s="145">
        <v>76</v>
      </c>
      <c r="O454" s="146">
        <f t="shared" si="129"/>
        <v>0</v>
      </c>
      <c r="P454" s="57">
        <f t="shared" si="130"/>
        <v>100</v>
      </c>
      <c r="Q454" s="15"/>
    </row>
    <row r="455" spans="1:17" outlineLevel="2" x14ac:dyDescent="0.2">
      <c r="A455" s="110">
        <f t="shared" si="131"/>
        <v>452</v>
      </c>
      <c r="B455" s="55" t="s">
        <v>891</v>
      </c>
      <c r="C455" s="56" t="s">
        <v>727</v>
      </c>
      <c r="D455" s="56" t="s">
        <v>728</v>
      </c>
      <c r="E455" s="56" t="s">
        <v>892</v>
      </c>
      <c r="F455" s="56" t="s">
        <v>43</v>
      </c>
      <c r="G455" s="56" t="s">
        <v>35</v>
      </c>
      <c r="H455" s="56" t="s">
        <v>725</v>
      </c>
      <c r="I455" s="56" t="s">
        <v>25</v>
      </c>
      <c r="J455" s="56" t="s">
        <v>25</v>
      </c>
      <c r="K455" s="55" t="s">
        <v>893</v>
      </c>
      <c r="L455" s="143">
        <v>0</v>
      </c>
      <c r="M455" s="144">
        <v>100</v>
      </c>
      <c r="N455" s="145">
        <v>100</v>
      </c>
      <c r="O455" s="146">
        <f t="shared" si="129"/>
        <v>0</v>
      </c>
      <c r="P455" s="57">
        <f t="shared" si="130"/>
        <v>100</v>
      </c>
      <c r="Q455" s="15"/>
    </row>
    <row r="456" spans="1:17" ht="28.5" outlineLevel="2" x14ac:dyDescent="0.2">
      <c r="A456" s="110">
        <f t="shared" si="131"/>
        <v>453</v>
      </c>
      <c r="B456" s="55" t="s">
        <v>894</v>
      </c>
      <c r="C456" s="56" t="s">
        <v>727</v>
      </c>
      <c r="D456" s="56" t="s">
        <v>728</v>
      </c>
      <c r="E456" s="56" t="s">
        <v>895</v>
      </c>
      <c r="F456" s="56" t="s">
        <v>43</v>
      </c>
      <c r="G456" s="56" t="s">
        <v>35</v>
      </c>
      <c r="H456" s="56" t="s">
        <v>725</v>
      </c>
      <c r="I456" s="56" t="s">
        <v>25</v>
      </c>
      <c r="J456" s="56" t="s">
        <v>25</v>
      </c>
      <c r="K456" s="55" t="s">
        <v>896</v>
      </c>
      <c r="L456" s="143">
        <v>0</v>
      </c>
      <c r="M456" s="144">
        <v>87</v>
      </c>
      <c r="N456" s="145">
        <v>87</v>
      </c>
      <c r="O456" s="146">
        <f t="shared" si="129"/>
        <v>0</v>
      </c>
      <c r="P456" s="57">
        <f t="shared" si="130"/>
        <v>100</v>
      </c>
      <c r="Q456" s="15"/>
    </row>
    <row r="457" spans="1:17" outlineLevel="2" x14ac:dyDescent="0.2">
      <c r="A457" s="110">
        <f t="shared" si="131"/>
        <v>454</v>
      </c>
      <c r="B457" s="55" t="s">
        <v>897</v>
      </c>
      <c r="C457" s="56" t="s">
        <v>727</v>
      </c>
      <c r="D457" s="56" t="s">
        <v>728</v>
      </c>
      <c r="E457" s="56" t="s">
        <v>898</v>
      </c>
      <c r="F457" s="56" t="s">
        <v>899</v>
      </c>
      <c r="G457" s="56" t="s">
        <v>35</v>
      </c>
      <c r="H457" s="56" t="s">
        <v>725</v>
      </c>
      <c r="I457" s="56" t="s">
        <v>25</v>
      </c>
      <c r="J457" s="56" t="s">
        <v>25</v>
      </c>
      <c r="K457" s="55" t="s">
        <v>900</v>
      </c>
      <c r="L457" s="143">
        <v>0</v>
      </c>
      <c r="M457" s="144">
        <v>220</v>
      </c>
      <c r="N457" s="145">
        <v>220</v>
      </c>
      <c r="O457" s="146">
        <f t="shared" si="129"/>
        <v>0</v>
      </c>
      <c r="P457" s="57">
        <f t="shared" si="130"/>
        <v>100</v>
      </c>
      <c r="Q457" s="15"/>
    </row>
    <row r="458" spans="1:17" s="16" customFormat="1" ht="14.25" customHeight="1" outlineLevel="1" x14ac:dyDescent="0.2">
      <c r="A458" s="111">
        <f t="shared" si="131"/>
        <v>455</v>
      </c>
      <c r="B458" s="58" t="s">
        <v>901</v>
      </c>
      <c r="C458" s="59">
        <v>236600</v>
      </c>
      <c r="D458" s="59" t="s">
        <v>752</v>
      </c>
      <c r="E458" s="59"/>
      <c r="F458" s="59"/>
      <c r="G458" s="59"/>
      <c r="H458" s="87"/>
      <c r="I458" s="59"/>
      <c r="J458" s="59"/>
      <c r="K458" s="60"/>
      <c r="L458" s="150">
        <f>SUM(L459:L461)</f>
        <v>0</v>
      </c>
      <c r="M458" s="150">
        <f t="shared" ref="M458:O458" si="132">SUM(M459:M461)</f>
        <v>43000</v>
      </c>
      <c r="N458" s="150">
        <f t="shared" si="132"/>
        <v>43000</v>
      </c>
      <c r="O458" s="151">
        <f t="shared" si="132"/>
        <v>0</v>
      </c>
      <c r="P458" s="19">
        <f t="shared" si="130"/>
        <v>100</v>
      </c>
      <c r="Q458" s="15"/>
    </row>
    <row r="459" spans="1:17" outlineLevel="2" x14ac:dyDescent="0.2">
      <c r="A459" s="110">
        <f t="shared" si="131"/>
        <v>456</v>
      </c>
      <c r="B459" s="55" t="s">
        <v>902</v>
      </c>
      <c r="C459" s="56" t="s">
        <v>727</v>
      </c>
      <c r="D459" s="56" t="s">
        <v>752</v>
      </c>
      <c r="E459" s="56" t="s">
        <v>903</v>
      </c>
      <c r="F459" s="56" t="s">
        <v>288</v>
      </c>
      <c r="G459" s="56" t="s">
        <v>35</v>
      </c>
      <c r="H459" s="56"/>
      <c r="I459" s="56" t="s">
        <v>25</v>
      </c>
      <c r="J459" s="56" t="s">
        <v>25</v>
      </c>
      <c r="K459" s="55"/>
      <c r="L459" s="143">
        <v>0</v>
      </c>
      <c r="M459" s="144">
        <v>2000</v>
      </c>
      <c r="N459" s="145">
        <v>2000</v>
      </c>
      <c r="O459" s="146">
        <f>N459-M459</f>
        <v>0</v>
      </c>
      <c r="P459" s="57">
        <f>N459/M459*100</f>
        <v>100</v>
      </c>
      <c r="Q459" s="15"/>
    </row>
    <row r="460" spans="1:17" outlineLevel="2" x14ac:dyDescent="0.2">
      <c r="A460" s="110">
        <f t="shared" si="131"/>
        <v>457</v>
      </c>
      <c r="B460" s="55" t="s">
        <v>904</v>
      </c>
      <c r="C460" s="56" t="s">
        <v>727</v>
      </c>
      <c r="D460" s="56" t="s">
        <v>752</v>
      </c>
      <c r="E460" s="56" t="s">
        <v>903</v>
      </c>
      <c r="F460" s="56" t="s">
        <v>753</v>
      </c>
      <c r="G460" s="56" t="s">
        <v>35</v>
      </c>
      <c r="H460" s="56"/>
      <c r="I460" s="56" t="s">
        <v>25</v>
      </c>
      <c r="J460" s="56" t="s">
        <v>25</v>
      </c>
      <c r="K460" s="55"/>
      <c r="L460" s="143">
        <v>0</v>
      </c>
      <c r="M460" s="144">
        <v>11000</v>
      </c>
      <c r="N460" s="145">
        <v>11000</v>
      </c>
      <c r="O460" s="146">
        <f>N460-M460</f>
        <v>0</v>
      </c>
      <c r="P460" s="57">
        <f>N460/M460*100</f>
        <v>100</v>
      </c>
      <c r="Q460" s="15"/>
    </row>
    <row r="461" spans="1:17" outlineLevel="2" x14ac:dyDescent="0.2">
      <c r="A461" s="110">
        <f t="shared" si="131"/>
        <v>458</v>
      </c>
      <c r="B461" s="55" t="s">
        <v>905</v>
      </c>
      <c r="C461" s="56" t="s">
        <v>727</v>
      </c>
      <c r="D461" s="56" t="s">
        <v>752</v>
      </c>
      <c r="E461" s="56" t="s">
        <v>906</v>
      </c>
      <c r="F461" s="56" t="s">
        <v>761</v>
      </c>
      <c r="G461" s="56" t="s">
        <v>35</v>
      </c>
      <c r="H461" s="56"/>
      <c r="I461" s="56" t="s">
        <v>25</v>
      </c>
      <c r="J461" s="56" t="s">
        <v>25</v>
      </c>
      <c r="K461" s="55"/>
      <c r="L461" s="143">
        <v>0</v>
      </c>
      <c r="M461" s="144">
        <v>30000</v>
      </c>
      <c r="N461" s="145">
        <v>30000</v>
      </c>
      <c r="O461" s="146">
        <f>N461-M461</f>
        <v>0</v>
      </c>
      <c r="P461" s="57">
        <f>N461/M461*100</f>
        <v>100</v>
      </c>
      <c r="Q461" s="15"/>
    </row>
    <row r="462" spans="1:17" s="16" customFormat="1" ht="14.25" customHeight="1" outlineLevel="1" x14ac:dyDescent="0.2">
      <c r="A462" s="111">
        <f t="shared" si="131"/>
        <v>459</v>
      </c>
      <c r="B462" s="58" t="s">
        <v>907</v>
      </c>
      <c r="C462" s="59">
        <v>236600</v>
      </c>
      <c r="D462" s="59" t="s">
        <v>752</v>
      </c>
      <c r="E462" s="59"/>
      <c r="F462" s="59"/>
      <c r="G462" s="59"/>
      <c r="H462" s="87" t="s">
        <v>908</v>
      </c>
      <c r="I462" s="59"/>
      <c r="J462" s="59"/>
      <c r="K462" s="60"/>
      <c r="L462" s="150">
        <f>L463</f>
        <v>0</v>
      </c>
      <c r="M462" s="150">
        <f t="shared" ref="M462:O462" si="133">M463</f>
        <v>200</v>
      </c>
      <c r="N462" s="150">
        <f t="shared" si="133"/>
        <v>200</v>
      </c>
      <c r="O462" s="151">
        <f t="shared" si="133"/>
        <v>0</v>
      </c>
      <c r="P462" s="19">
        <f t="shared" ref="P462" si="134">N462/M462*100</f>
        <v>100</v>
      </c>
      <c r="Q462" s="15"/>
    </row>
    <row r="463" spans="1:17" ht="28.5" outlineLevel="2" x14ac:dyDescent="0.2">
      <c r="A463" s="110">
        <f t="shared" si="131"/>
        <v>460</v>
      </c>
      <c r="B463" s="55" t="s">
        <v>909</v>
      </c>
      <c r="C463" s="56" t="s">
        <v>727</v>
      </c>
      <c r="D463" s="56" t="s">
        <v>752</v>
      </c>
      <c r="E463" s="56" t="s">
        <v>25</v>
      </c>
      <c r="F463" s="56" t="s">
        <v>910</v>
      </c>
      <c r="G463" s="56" t="s">
        <v>749</v>
      </c>
      <c r="H463" s="56" t="s">
        <v>908</v>
      </c>
      <c r="I463" s="56" t="s">
        <v>25</v>
      </c>
      <c r="J463" s="56" t="s">
        <v>25</v>
      </c>
      <c r="K463" s="55" t="s">
        <v>911</v>
      </c>
      <c r="L463" s="143">
        <v>0</v>
      </c>
      <c r="M463" s="144">
        <v>200</v>
      </c>
      <c r="N463" s="145">
        <v>200</v>
      </c>
      <c r="O463" s="146">
        <f>N463-M463</f>
        <v>0</v>
      </c>
      <c r="P463" s="57">
        <f>N463/M463*100</f>
        <v>100</v>
      </c>
      <c r="Q463" s="15"/>
    </row>
    <row r="464" spans="1:17" s="16" customFormat="1" ht="14.25" customHeight="1" outlineLevel="1" x14ac:dyDescent="0.2">
      <c r="A464" s="111">
        <f t="shared" si="131"/>
        <v>461</v>
      </c>
      <c r="B464" s="58" t="s">
        <v>912</v>
      </c>
      <c r="C464" s="59">
        <v>236600</v>
      </c>
      <c r="D464" s="59" t="s">
        <v>752</v>
      </c>
      <c r="E464" s="59"/>
      <c r="F464" s="59"/>
      <c r="G464" s="59"/>
      <c r="H464" s="87" t="s">
        <v>913</v>
      </c>
      <c r="I464" s="59"/>
      <c r="J464" s="59"/>
      <c r="K464" s="60"/>
      <c r="L464" s="150">
        <f>L465</f>
        <v>0</v>
      </c>
      <c r="M464" s="150">
        <f t="shared" ref="M464:O464" si="135">M465</f>
        <v>700</v>
      </c>
      <c r="N464" s="150">
        <f t="shared" si="135"/>
        <v>700</v>
      </c>
      <c r="O464" s="151">
        <f t="shared" si="135"/>
        <v>0</v>
      </c>
      <c r="P464" s="19">
        <f t="shared" ref="P464" si="136">N464/M464*100</f>
        <v>100</v>
      </c>
      <c r="Q464" s="15"/>
    </row>
    <row r="465" spans="1:17" ht="28.5" outlineLevel="2" x14ac:dyDescent="0.2">
      <c r="A465" s="110">
        <f t="shared" si="131"/>
        <v>462</v>
      </c>
      <c r="B465" s="55" t="s">
        <v>914</v>
      </c>
      <c r="C465" s="56" t="s">
        <v>727</v>
      </c>
      <c r="D465" s="56" t="s">
        <v>752</v>
      </c>
      <c r="E465" s="56" t="s">
        <v>25</v>
      </c>
      <c r="F465" s="56" t="s">
        <v>182</v>
      </c>
      <c r="G465" s="56" t="s">
        <v>381</v>
      </c>
      <c r="H465" s="56" t="s">
        <v>913</v>
      </c>
      <c r="I465" s="56" t="s">
        <v>25</v>
      </c>
      <c r="J465" s="56" t="s">
        <v>25</v>
      </c>
      <c r="K465" s="55" t="s">
        <v>915</v>
      </c>
      <c r="L465" s="143">
        <v>0</v>
      </c>
      <c r="M465" s="144">
        <v>700</v>
      </c>
      <c r="N465" s="145">
        <v>700</v>
      </c>
      <c r="O465" s="146">
        <f>N465-M465</f>
        <v>0</v>
      </c>
      <c r="P465" s="57">
        <f>N465/M465*100</f>
        <v>100</v>
      </c>
      <c r="Q465" s="15"/>
    </row>
    <row r="466" spans="1:17" s="16" customFormat="1" ht="14.25" customHeight="1" outlineLevel="1" x14ac:dyDescent="0.2">
      <c r="A466" s="111">
        <f t="shared" si="131"/>
        <v>463</v>
      </c>
      <c r="B466" s="58" t="s">
        <v>916</v>
      </c>
      <c r="C466" s="59">
        <v>236600</v>
      </c>
      <c r="D466" s="59" t="s">
        <v>752</v>
      </c>
      <c r="E466" s="59"/>
      <c r="F466" s="59"/>
      <c r="G466" s="59"/>
      <c r="H466" s="59" t="s">
        <v>917</v>
      </c>
      <c r="I466" s="59"/>
      <c r="J466" s="59"/>
      <c r="K466" s="60"/>
      <c r="L466" s="150">
        <f>SUM(L467:L467)</f>
        <v>0</v>
      </c>
      <c r="M466" s="150">
        <f>SUM(M467:M467)</f>
        <v>1991</v>
      </c>
      <c r="N466" s="150">
        <f>SUM(N467:N467)</f>
        <v>1991</v>
      </c>
      <c r="O466" s="151">
        <f>SUM(O467:O467)</f>
        <v>0</v>
      </c>
      <c r="P466" s="19">
        <f t="shared" ref="P466" si="137">N466/M466*100</f>
        <v>100</v>
      </c>
      <c r="Q466" s="15"/>
    </row>
    <row r="467" spans="1:17" outlineLevel="2" x14ac:dyDescent="0.2">
      <c r="A467" s="110">
        <f t="shared" si="131"/>
        <v>464</v>
      </c>
      <c r="B467" s="55" t="s">
        <v>918</v>
      </c>
      <c r="C467" s="56" t="s">
        <v>727</v>
      </c>
      <c r="D467" s="56" t="s">
        <v>752</v>
      </c>
      <c r="E467" s="56" t="s">
        <v>25</v>
      </c>
      <c r="F467" s="56" t="s">
        <v>919</v>
      </c>
      <c r="G467" s="56" t="s">
        <v>920</v>
      </c>
      <c r="H467" s="56" t="s">
        <v>917</v>
      </c>
      <c r="I467" s="56" t="s">
        <v>25</v>
      </c>
      <c r="J467" s="56" t="s">
        <v>25</v>
      </c>
      <c r="K467" s="55"/>
      <c r="L467" s="143">
        <v>0</v>
      </c>
      <c r="M467" s="144">
        <v>1991</v>
      </c>
      <c r="N467" s="145">
        <v>1991</v>
      </c>
      <c r="O467" s="146">
        <f>N467-M467</f>
        <v>0</v>
      </c>
      <c r="P467" s="57">
        <f>N467/M467*100</f>
        <v>100</v>
      </c>
      <c r="Q467" s="15"/>
    </row>
    <row r="468" spans="1:17" s="16" customFormat="1" ht="14.25" customHeight="1" outlineLevel="1" x14ac:dyDescent="0.2">
      <c r="A468" s="111">
        <f t="shared" si="131"/>
        <v>465</v>
      </c>
      <c r="B468" s="58" t="s">
        <v>921</v>
      </c>
      <c r="C468" s="59">
        <v>236600</v>
      </c>
      <c r="D468" s="59" t="s">
        <v>752</v>
      </c>
      <c r="E468" s="59"/>
      <c r="F468" s="59"/>
      <c r="G468" s="59"/>
      <c r="H468" s="59" t="s">
        <v>922</v>
      </c>
      <c r="I468" s="59"/>
      <c r="J468" s="59"/>
      <c r="K468" s="60"/>
      <c r="L468" s="150">
        <f>L469</f>
        <v>0</v>
      </c>
      <c r="M468" s="150">
        <f t="shared" ref="M468:O470" si="138">M469</f>
        <v>4998</v>
      </c>
      <c r="N468" s="150">
        <f t="shared" si="138"/>
        <v>4998</v>
      </c>
      <c r="O468" s="151">
        <f t="shared" si="138"/>
        <v>0</v>
      </c>
      <c r="P468" s="19">
        <f t="shared" ref="P468" si="139">N468/M468*100</f>
        <v>100</v>
      </c>
      <c r="Q468" s="15"/>
    </row>
    <row r="469" spans="1:17" outlineLevel="2" x14ac:dyDescent="0.2">
      <c r="A469" s="110">
        <f t="shared" si="131"/>
        <v>466</v>
      </c>
      <c r="B469" s="55" t="s">
        <v>923</v>
      </c>
      <c r="C469" s="56" t="s">
        <v>727</v>
      </c>
      <c r="D469" s="56" t="s">
        <v>752</v>
      </c>
      <c r="E469" s="56" t="s">
        <v>25</v>
      </c>
      <c r="F469" s="56" t="s">
        <v>924</v>
      </c>
      <c r="G469" s="56" t="s">
        <v>920</v>
      </c>
      <c r="H469" s="56" t="s">
        <v>922</v>
      </c>
      <c r="I469" s="56" t="s">
        <v>25</v>
      </c>
      <c r="J469" s="56" t="s">
        <v>25</v>
      </c>
      <c r="K469" s="55"/>
      <c r="L469" s="143">
        <v>0</v>
      </c>
      <c r="M469" s="144">
        <v>4998</v>
      </c>
      <c r="N469" s="145">
        <v>4998</v>
      </c>
      <c r="O469" s="146">
        <f>N469-M469</f>
        <v>0</v>
      </c>
      <c r="P469" s="57">
        <f>N469/M469*100</f>
        <v>100</v>
      </c>
      <c r="Q469" s="15"/>
    </row>
    <row r="470" spans="1:17" s="16" customFormat="1" ht="14.25" customHeight="1" outlineLevel="1" x14ac:dyDescent="0.2">
      <c r="A470" s="111">
        <f t="shared" si="131"/>
        <v>467</v>
      </c>
      <c r="B470" s="58" t="s">
        <v>925</v>
      </c>
      <c r="C470" s="59">
        <v>236600</v>
      </c>
      <c r="D470" s="59" t="s">
        <v>752</v>
      </c>
      <c r="E470" s="59"/>
      <c r="F470" s="59"/>
      <c r="G470" s="59"/>
      <c r="H470" s="59" t="s">
        <v>926</v>
      </c>
      <c r="I470" s="59"/>
      <c r="J470" s="59"/>
      <c r="K470" s="60"/>
      <c r="L470" s="150">
        <f>L471</f>
        <v>0</v>
      </c>
      <c r="M470" s="150">
        <f t="shared" si="138"/>
        <v>400</v>
      </c>
      <c r="N470" s="150">
        <f t="shared" si="138"/>
        <v>400</v>
      </c>
      <c r="O470" s="151">
        <f t="shared" si="138"/>
        <v>0</v>
      </c>
      <c r="P470" s="19">
        <f t="shared" ref="P470" si="140">N470/M470*100</f>
        <v>100</v>
      </c>
      <c r="Q470" s="15"/>
    </row>
    <row r="471" spans="1:17" outlineLevel="2" x14ac:dyDescent="0.2">
      <c r="A471" s="110">
        <f t="shared" si="131"/>
        <v>468</v>
      </c>
      <c r="B471" s="55" t="s">
        <v>927</v>
      </c>
      <c r="C471" s="56" t="s">
        <v>727</v>
      </c>
      <c r="D471" s="56" t="s">
        <v>752</v>
      </c>
      <c r="E471" s="56" t="s">
        <v>25</v>
      </c>
      <c r="F471" s="56" t="s">
        <v>46</v>
      </c>
      <c r="G471" s="56" t="s">
        <v>920</v>
      </c>
      <c r="H471" s="56" t="s">
        <v>926</v>
      </c>
      <c r="I471" s="56" t="s">
        <v>25</v>
      </c>
      <c r="J471" s="56" t="s">
        <v>25</v>
      </c>
      <c r="K471" s="55"/>
      <c r="L471" s="143">
        <v>0</v>
      </c>
      <c r="M471" s="144">
        <v>400</v>
      </c>
      <c r="N471" s="145">
        <v>400</v>
      </c>
      <c r="O471" s="146">
        <f>N471-M471</f>
        <v>0</v>
      </c>
      <c r="P471" s="57">
        <f>N471/M471*100</f>
        <v>100</v>
      </c>
      <c r="Q471" s="15"/>
    </row>
    <row r="472" spans="1:17" s="16" customFormat="1" outlineLevel="1" x14ac:dyDescent="0.2">
      <c r="A472" s="116">
        <f t="shared" si="131"/>
        <v>469</v>
      </c>
      <c r="B472" s="88" t="s">
        <v>928</v>
      </c>
      <c r="C472" s="59">
        <v>236600</v>
      </c>
      <c r="D472" s="59">
        <v>2012</v>
      </c>
      <c r="E472" s="59"/>
      <c r="F472" s="59"/>
      <c r="G472" s="59"/>
      <c r="H472" s="89" t="s">
        <v>929</v>
      </c>
      <c r="I472" s="59"/>
      <c r="J472" s="59"/>
      <c r="K472" s="60"/>
      <c r="L472" s="150">
        <f>SUM(L473:L474)</f>
        <v>0</v>
      </c>
      <c r="M472" s="150">
        <f t="shared" ref="M472:O472" si="141">SUM(M473:M474)</f>
        <v>15000</v>
      </c>
      <c r="N472" s="150">
        <f t="shared" si="141"/>
        <v>15000</v>
      </c>
      <c r="O472" s="151">
        <f t="shared" si="141"/>
        <v>0</v>
      </c>
      <c r="P472" s="19">
        <f t="shared" ref="P472" si="142">N472/M472*100</f>
        <v>100</v>
      </c>
      <c r="Q472" s="15"/>
    </row>
    <row r="473" spans="1:17" outlineLevel="2" x14ac:dyDescent="0.2">
      <c r="A473" s="110">
        <f t="shared" si="131"/>
        <v>470</v>
      </c>
      <c r="B473" s="55" t="s">
        <v>930</v>
      </c>
      <c r="C473" s="56" t="s">
        <v>727</v>
      </c>
      <c r="D473" s="56" t="s">
        <v>345</v>
      </c>
      <c r="E473" s="56" t="s">
        <v>566</v>
      </c>
      <c r="F473" s="56" t="s">
        <v>486</v>
      </c>
      <c r="G473" s="56" t="s">
        <v>35</v>
      </c>
      <c r="H473" s="56" t="s">
        <v>929</v>
      </c>
      <c r="I473" s="56" t="s">
        <v>25</v>
      </c>
      <c r="J473" s="56" t="s">
        <v>25</v>
      </c>
      <c r="K473" s="55" t="s">
        <v>931</v>
      </c>
      <c r="L473" s="143">
        <v>0</v>
      </c>
      <c r="M473" s="144">
        <v>10000</v>
      </c>
      <c r="N473" s="145">
        <v>10000</v>
      </c>
      <c r="O473" s="146">
        <f>N473-M473</f>
        <v>0</v>
      </c>
      <c r="P473" s="57">
        <f>N473/M473*100</f>
        <v>100</v>
      </c>
      <c r="Q473" s="15"/>
    </row>
    <row r="474" spans="1:17" outlineLevel="2" x14ac:dyDescent="0.2">
      <c r="A474" s="110">
        <f t="shared" si="131"/>
        <v>471</v>
      </c>
      <c r="B474" s="55" t="s">
        <v>932</v>
      </c>
      <c r="C474" s="56" t="s">
        <v>727</v>
      </c>
      <c r="D474" s="56" t="s">
        <v>345</v>
      </c>
      <c r="E474" s="56" t="s">
        <v>363</v>
      </c>
      <c r="F474" s="56" t="s">
        <v>486</v>
      </c>
      <c r="G474" s="56" t="s">
        <v>35</v>
      </c>
      <c r="H474" s="56" t="s">
        <v>929</v>
      </c>
      <c r="I474" s="56" t="s">
        <v>25</v>
      </c>
      <c r="J474" s="56" t="s">
        <v>25</v>
      </c>
      <c r="K474" s="55" t="s">
        <v>933</v>
      </c>
      <c r="L474" s="143">
        <v>0</v>
      </c>
      <c r="M474" s="144">
        <v>5000</v>
      </c>
      <c r="N474" s="145">
        <v>5000</v>
      </c>
      <c r="O474" s="146">
        <f>N474-M474</f>
        <v>0</v>
      </c>
      <c r="P474" s="57">
        <f>N474/M474*100</f>
        <v>100</v>
      </c>
      <c r="Q474" s="15"/>
    </row>
    <row r="475" spans="1:17" s="16" customFormat="1" ht="14.25" customHeight="1" outlineLevel="1" x14ac:dyDescent="0.2">
      <c r="A475" s="111">
        <f t="shared" si="131"/>
        <v>472</v>
      </c>
      <c r="B475" s="58" t="s">
        <v>934</v>
      </c>
      <c r="C475" s="59">
        <v>236600</v>
      </c>
      <c r="D475" s="59">
        <v>2013</v>
      </c>
      <c r="E475" s="59"/>
      <c r="F475" s="59"/>
      <c r="G475" s="59"/>
      <c r="H475" s="59" t="s">
        <v>935</v>
      </c>
      <c r="I475" s="59"/>
      <c r="J475" s="59"/>
      <c r="K475" s="60"/>
      <c r="L475" s="150">
        <f>L476</f>
        <v>19240</v>
      </c>
      <c r="M475" s="150">
        <f t="shared" ref="M475:O475" si="143">M476</f>
        <v>16540</v>
      </c>
      <c r="N475" s="150">
        <f t="shared" si="143"/>
        <v>0</v>
      </c>
      <c r="O475" s="151">
        <f t="shared" si="143"/>
        <v>-16540</v>
      </c>
      <c r="P475" s="19">
        <f t="shared" ref="P475" si="144">N475/M475*100</f>
        <v>0</v>
      </c>
      <c r="Q475" s="15"/>
    </row>
    <row r="476" spans="1:17" outlineLevel="1" x14ac:dyDescent="0.2">
      <c r="A476" s="110">
        <f t="shared" si="131"/>
        <v>473</v>
      </c>
      <c r="B476" s="55" t="s">
        <v>936</v>
      </c>
      <c r="C476" s="56" t="s">
        <v>727</v>
      </c>
      <c r="D476" s="56" t="s">
        <v>348</v>
      </c>
      <c r="E476" s="56" t="s">
        <v>25</v>
      </c>
      <c r="F476" s="56" t="s">
        <v>77</v>
      </c>
      <c r="G476" s="56" t="s">
        <v>112</v>
      </c>
      <c r="H476" s="56" t="s">
        <v>935</v>
      </c>
      <c r="I476" s="56" t="s">
        <v>25</v>
      </c>
      <c r="J476" s="56" t="s">
        <v>25</v>
      </c>
      <c r="K476" s="55"/>
      <c r="L476" s="143">
        <v>19240</v>
      </c>
      <c r="M476" s="144">
        <v>16540</v>
      </c>
      <c r="N476" s="145">
        <v>0</v>
      </c>
      <c r="O476" s="146">
        <f>N476-M476</f>
        <v>-16540</v>
      </c>
      <c r="P476" s="57">
        <f>N476/M476*100</f>
        <v>0</v>
      </c>
      <c r="Q476" s="15"/>
    </row>
    <row r="477" spans="1:17" s="16" customFormat="1" outlineLevel="1" x14ac:dyDescent="0.2">
      <c r="A477" s="108">
        <f t="shared" si="131"/>
        <v>474</v>
      </c>
      <c r="B477" s="90" t="s">
        <v>937</v>
      </c>
      <c r="C477" s="47"/>
      <c r="D477" s="47"/>
      <c r="E477" s="47"/>
      <c r="F477" s="47"/>
      <c r="G477" s="47"/>
      <c r="H477" s="47"/>
      <c r="I477" s="47"/>
      <c r="J477" s="47"/>
      <c r="K477" s="48"/>
      <c r="L477" s="139">
        <f>L480+L481+L498+L525+L602+L611+L614+L616+L618+L621</f>
        <v>97110</v>
      </c>
      <c r="M477" s="139">
        <f>M480+M481+M498+M525+M602+M611+M614+M616+M618+M621</f>
        <v>272172</v>
      </c>
      <c r="N477" s="139">
        <f>N480+N481+N498+N525+N602+N611+N614+N616+N618+N621</f>
        <v>174645</v>
      </c>
      <c r="O477" s="140">
        <f>O480+O481+O498+O525+O602+O611+O614+O616+O618+O621</f>
        <v>-97527</v>
      </c>
      <c r="P477" s="49">
        <f t="shared" ref="P477:P479" si="145">N477/M477*100</f>
        <v>64.167144305806616</v>
      </c>
      <c r="Q477" s="15"/>
    </row>
    <row r="478" spans="1:17" s="16" customFormat="1" outlineLevel="1" x14ac:dyDescent="0.2">
      <c r="A478" s="109">
        <f t="shared" si="131"/>
        <v>475</v>
      </c>
      <c r="B478" s="64" t="s">
        <v>13</v>
      </c>
      <c r="C478" s="65"/>
      <c r="D478" s="65"/>
      <c r="E478" s="65"/>
      <c r="F478" s="65"/>
      <c r="G478" s="65"/>
      <c r="H478" s="65"/>
      <c r="I478" s="65"/>
      <c r="J478" s="65"/>
      <c r="K478" s="66"/>
      <c r="L478" s="154">
        <f>L480+L481+L498+L525+L602+L611+L614+L616</f>
        <v>97110</v>
      </c>
      <c r="M478" s="154">
        <f t="shared" ref="M478:O478" si="146">M480+M481+M498+M525+M602+M611+M614+M616</f>
        <v>79896</v>
      </c>
      <c r="N478" s="154">
        <f t="shared" si="146"/>
        <v>74618</v>
      </c>
      <c r="O478" s="151">
        <f t="shared" si="146"/>
        <v>-5278</v>
      </c>
      <c r="P478" s="19">
        <f t="shared" si="145"/>
        <v>93.393912085711435</v>
      </c>
      <c r="Q478" s="15"/>
    </row>
    <row r="479" spans="1:17" s="16" customFormat="1" outlineLevel="1" x14ac:dyDescent="0.2">
      <c r="A479" s="102">
        <f t="shared" si="131"/>
        <v>476</v>
      </c>
      <c r="B479" s="83" t="s">
        <v>14</v>
      </c>
      <c r="C479" s="84"/>
      <c r="D479" s="84"/>
      <c r="E479" s="84"/>
      <c r="F479" s="84"/>
      <c r="G479" s="84"/>
      <c r="H479" s="84"/>
      <c r="I479" s="84"/>
      <c r="J479" s="84"/>
      <c r="K479" s="85"/>
      <c r="L479" s="155">
        <f>L618+L621</f>
        <v>0</v>
      </c>
      <c r="M479" s="155">
        <f>M618+M621</f>
        <v>192276</v>
      </c>
      <c r="N479" s="155">
        <f>N618+N621</f>
        <v>100027</v>
      </c>
      <c r="O479" s="156">
        <f>O618+O621</f>
        <v>-92249</v>
      </c>
      <c r="P479" s="23">
        <f t="shared" si="145"/>
        <v>52.022613326676236</v>
      </c>
      <c r="Q479" s="15"/>
    </row>
    <row r="480" spans="1:17" outlineLevel="1" x14ac:dyDescent="0.2">
      <c r="A480" s="110">
        <f t="shared" si="131"/>
        <v>477</v>
      </c>
      <c r="B480" s="55" t="s">
        <v>938</v>
      </c>
      <c r="C480" s="56" t="s">
        <v>939</v>
      </c>
      <c r="D480" s="56" t="s">
        <v>728</v>
      </c>
      <c r="E480" s="56" t="s">
        <v>25</v>
      </c>
      <c r="F480" s="56" t="s">
        <v>508</v>
      </c>
      <c r="G480" s="56" t="s">
        <v>112</v>
      </c>
      <c r="H480" s="56" t="s">
        <v>940</v>
      </c>
      <c r="I480" s="56" t="s">
        <v>25</v>
      </c>
      <c r="J480" s="56" t="s">
        <v>25</v>
      </c>
      <c r="K480" s="55"/>
      <c r="L480" s="143">
        <v>1010</v>
      </c>
      <c r="M480" s="144">
        <v>0</v>
      </c>
      <c r="N480" s="145">
        <v>0</v>
      </c>
      <c r="O480" s="146">
        <f>N480-M480</f>
        <v>0</v>
      </c>
      <c r="P480" s="98" t="s">
        <v>1596</v>
      </c>
      <c r="Q480" s="15"/>
    </row>
    <row r="481" spans="1:17" s="91" customFormat="1" ht="15" outlineLevel="1" x14ac:dyDescent="0.25">
      <c r="A481" s="111">
        <f t="shared" si="131"/>
        <v>478</v>
      </c>
      <c r="B481" s="58" t="s">
        <v>941</v>
      </c>
      <c r="C481" s="59">
        <v>236650</v>
      </c>
      <c r="D481" s="59">
        <v>20</v>
      </c>
      <c r="E481" s="59"/>
      <c r="F481" s="59"/>
      <c r="G481" s="59"/>
      <c r="H481" s="59" t="s">
        <v>942</v>
      </c>
      <c r="I481" s="59"/>
      <c r="J481" s="59"/>
      <c r="K481" s="60"/>
      <c r="L481" s="150">
        <f>SUM(L482:L497)</f>
        <v>2000</v>
      </c>
      <c r="M481" s="150">
        <f t="shared" ref="M481:O481" si="147">SUM(M482:M497)</f>
        <v>1676</v>
      </c>
      <c r="N481" s="150">
        <f t="shared" si="147"/>
        <v>1676</v>
      </c>
      <c r="O481" s="151">
        <f t="shared" si="147"/>
        <v>0</v>
      </c>
      <c r="P481" s="19">
        <f t="shared" ref="P481:P544" si="148">N481/M481*100</f>
        <v>100</v>
      </c>
      <c r="Q481" s="15"/>
    </row>
    <row r="482" spans="1:17" outlineLevel="2" x14ac:dyDescent="0.2">
      <c r="A482" s="110">
        <f t="shared" si="131"/>
        <v>479</v>
      </c>
      <c r="B482" s="55" t="s">
        <v>943</v>
      </c>
      <c r="C482" s="56" t="s">
        <v>939</v>
      </c>
      <c r="D482" s="56" t="s">
        <v>728</v>
      </c>
      <c r="E482" s="56" t="s">
        <v>25</v>
      </c>
      <c r="F482" s="56" t="s">
        <v>96</v>
      </c>
      <c r="G482" s="56" t="s">
        <v>112</v>
      </c>
      <c r="H482" s="56" t="s">
        <v>942</v>
      </c>
      <c r="I482" s="56" t="s">
        <v>25</v>
      </c>
      <c r="J482" s="56" t="s">
        <v>25</v>
      </c>
      <c r="K482" s="55"/>
      <c r="L482" s="143">
        <v>2000</v>
      </c>
      <c r="M482" s="144">
        <v>0</v>
      </c>
      <c r="N482" s="145">
        <v>0</v>
      </c>
      <c r="O482" s="146">
        <f t="shared" ref="O482:O497" si="149">N482-M482</f>
        <v>0</v>
      </c>
      <c r="P482" s="98" t="s">
        <v>1596</v>
      </c>
      <c r="Q482" s="15"/>
    </row>
    <row r="483" spans="1:17" outlineLevel="2" x14ac:dyDescent="0.2">
      <c r="A483" s="110">
        <f t="shared" si="131"/>
        <v>480</v>
      </c>
      <c r="B483" s="55" t="s">
        <v>1603</v>
      </c>
      <c r="C483" s="56" t="s">
        <v>939</v>
      </c>
      <c r="D483" s="56" t="s">
        <v>728</v>
      </c>
      <c r="E483" s="56" t="s">
        <v>25</v>
      </c>
      <c r="F483" s="56" t="s">
        <v>683</v>
      </c>
      <c r="G483" s="56" t="s">
        <v>944</v>
      </c>
      <c r="H483" s="56" t="s">
        <v>942</v>
      </c>
      <c r="I483" s="56" t="s">
        <v>25</v>
      </c>
      <c r="J483" s="56" t="s">
        <v>25</v>
      </c>
      <c r="K483" s="55" t="s">
        <v>945</v>
      </c>
      <c r="L483" s="143">
        <v>0</v>
      </c>
      <c r="M483" s="144">
        <v>28</v>
      </c>
      <c r="N483" s="145">
        <v>28</v>
      </c>
      <c r="O483" s="146">
        <f t="shared" si="149"/>
        <v>0</v>
      </c>
      <c r="P483" s="57">
        <f t="shared" si="148"/>
        <v>100</v>
      </c>
      <c r="Q483" s="15"/>
    </row>
    <row r="484" spans="1:17" outlineLevel="2" x14ac:dyDescent="0.2">
      <c r="A484" s="110">
        <f t="shared" si="131"/>
        <v>481</v>
      </c>
      <c r="B484" s="55" t="s">
        <v>1604</v>
      </c>
      <c r="C484" s="56" t="s">
        <v>939</v>
      </c>
      <c r="D484" s="56" t="s">
        <v>728</v>
      </c>
      <c r="E484" s="56" t="s">
        <v>25</v>
      </c>
      <c r="F484" s="56" t="s">
        <v>683</v>
      </c>
      <c r="G484" s="56" t="s">
        <v>944</v>
      </c>
      <c r="H484" s="56" t="s">
        <v>942</v>
      </c>
      <c r="I484" s="56" t="s">
        <v>25</v>
      </c>
      <c r="J484" s="56" t="s">
        <v>25</v>
      </c>
      <c r="K484" s="55" t="s">
        <v>946</v>
      </c>
      <c r="L484" s="143">
        <v>0</v>
      </c>
      <c r="M484" s="144">
        <v>55</v>
      </c>
      <c r="N484" s="145">
        <v>55</v>
      </c>
      <c r="O484" s="146">
        <f t="shared" si="149"/>
        <v>0</v>
      </c>
      <c r="P484" s="57">
        <f t="shared" si="148"/>
        <v>100</v>
      </c>
      <c r="Q484" s="15"/>
    </row>
    <row r="485" spans="1:17" ht="28.5" outlineLevel="2" x14ac:dyDescent="0.2">
      <c r="A485" s="110">
        <f t="shared" si="131"/>
        <v>482</v>
      </c>
      <c r="B485" s="55" t="s">
        <v>1605</v>
      </c>
      <c r="C485" s="56" t="s">
        <v>939</v>
      </c>
      <c r="D485" s="56" t="s">
        <v>728</v>
      </c>
      <c r="E485" s="56" t="s">
        <v>25</v>
      </c>
      <c r="F485" s="56" t="s">
        <v>683</v>
      </c>
      <c r="G485" s="56" t="s">
        <v>944</v>
      </c>
      <c r="H485" s="56" t="s">
        <v>942</v>
      </c>
      <c r="I485" s="56" t="s">
        <v>25</v>
      </c>
      <c r="J485" s="56" t="s">
        <v>25</v>
      </c>
      <c r="K485" s="55" t="s">
        <v>947</v>
      </c>
      <c r="L485" s="143">
        <v>0</v>
      </c>
      <c r="M485" s="144">
        <v>85</v>
      </c>
      <c r="N485" s="145">
        <v>85</v>
      </c>
      <c r="O485" s="146">
        <f t="shared" si="149"/>
        <v>0</v>
      </c>
      <c r="P485" s="57">
        <f t="shared" si="148"/>
        <v>100</v>
      </c>
      <c r="Q485" s="15"/>
    </row>
    <row r="486" spans="1:17" outlineLevel="2" x14ac:dyDescent="0.2">
      <c r="A486" s="110">
        <f t="shared" si="131"/>
        <v>483</v>
      </c>
      <c r="B486" s="55" t="s">
        <v>1606</v>
      </c>
      <c r="C486" s="56" t="s">
        <v>939</v>
      </c>
      <c r="D486" s="56" t="s">
        <v>728</v>
      </c>
      <c r="E486" s="56" t="s">
        <v>25</v>
      </c>
      <c r="F486" s="56" t="s">
        <v>683</v>
      </c>
      <c r="G486" s="56" t="s">
        <v>944</v>
      </c>
      <c r="H486" s="56" t="s">
        <v>942</v>
      </c>
      <c r="I486" s="56" t="s">
        <v>25</v>
      </c>
      <c r="J486" s="56" t="s">
        <v>25</v>
      </c>
      <c r="K486" s="55" t="s">
        <v>948</v>
      </c>
      <c r="L486" s="143">
        <v>0</v>
      </c>
      <c r="M486" s="144">
        <v>150</v>
      </c>
      <c r="N486" s="145">
        <v>150</v>
      </c>
      <c r="O486" s="146">
        <f t="shared" si="149"/>
        <v>0</v>
      </c>
      <c r="P486" s="57">
        <f t="shared" si="148"/>
        <v>100</v>
      </c>
      <c r="Q486" s="15"/>
    </row>
    <row r="487" spans="1:17" outlineLevel="2" x14ac:dyDescent="0.2">
      <c r="A487" s="110">
        <f t="shared" si="131"/>
        <v>484</v>
      </c>
      <c r="B487" s="55" t="s">
        <v>1607</v>
      </c>
      <c r="C487" s="56" t="s">
        <v>939</v>
      </c>
      <c r="D487" s="56" t="s">
        <v>728</v>
      </c>
      <c r="E487" s="56" t="s">
        <v>25</v>
      </c>
      <c r="F487" s="56" t="s">
        <v>683</v>
      </c>
      <c r="G487" s="56" t="s">
        <v>944</v>
      </c>
      <c r="H487" s="56" t="s">
        <v>942</v>
      </c>
      <c r="I487" s="56" t="s">
        <v>25</v>
      </c>
      <c r="J487" s="56" t="s">
        <v>25</v>
      </c>
      <c r="K487" s="55" t="s">
        <v>949</v>
      </c>
      <c r="L487" s="143">
        <v>0</v>
      </c>
      <c r="M487" s="144">
        <v>175</v>
      </c>
      <c r="N487" s="145">
        <v>175</v>
      </c>
      <c r="O487" s="146">
        <f t="shared" si="149"/>
        <v>0</v>
      </c>
      <c r="P487" s="57">
        <f t="shared" si="148"/>
        <v>100</v>
      </c>
      <c r="Q487" s="15"/>
    </row>
    <row r="488" spans="1:17" ht="28.5" outlineLevel="2" x14ac:dyDescent="0.2">
      <c r="A488" s="110">
        <f t="shared" si="131"/>
        <v>485</v>
      </c>
      <c r="B488" s="55" t="s">
        <v>1608</v>
      </c>
      <c r="C488" s="56" t="s">
        <v>939</v>
      </c>
      <c r="D488" s="56" t="s">
        <v>728</v>
      </c>
      <c r="E488" s="56" t="s">
        <v>25</v>
      </c>
      <c r="F488" s="56" t="s">
        <v>683</v>
      </c>
      <c r="G488" s="56" t="s">
        <v>944</v>
      </c>
      <c r="H488" s="56" t="s">
        <v>942</v>
      </c>
      <c r="I488" s="56" t="s">
        <v>25</v>
      </c>
      <c r="J488" s="56" t="s">
        <v>25</v>
      </c>
      <c r="K488" s="55" t="s">
        <v>950</v>
      </c>
      <c r="L488" s="143">
        <v>0</v>
      </c>
      <c r="M488" s="144">
        <v>140</v>
      </c>
      <c r="N488" s="145">
        <v>140</v>
      </c>
      <c r="O488" s="146">
        <f t="shared" si="149"/>
        <v>0</v>
      </c>
      <c r="P488" s="57">
        <f t="shared" si="148"/>
        <v>100</v>
      </c>
      <c r="Q488" s="15"/>
    </row>
    <row r="489" spans="1:17" outlineLevel="2" x14ac:dyDescent="0.2">
      <c r="A489" s="110">
        <f t="shared" si="131"/>
        <v>486</v>
      </c>
      <c r="B489" s="55" t="s">
        <v>1609</v>
      </c>
      <c r="C489" s="56" t="s">
        <v>939</v>
      </c>
      <c r="D489" s="56" t="s">
        <v>728</v>
      </c>
      <c r="E489" s="56" t="s">
        <v>25</v>
      </c>
      <c r="F489" s="56" t="s">
        <v>683</v>
      </c>
      <c r="G489" s="56" t="s">
        <v>944</v>
      </c>
      <c r="H489" s="56" t="s">
        <v>942</v>
      </c>
      <c r="I489" s="56" t="s">
        <v>25</v>
      </c>
      <c r="J489" s="56" t="s">
        <v>25</v>
      </c>
      <c r="K489" s="55" t="s">
        <v>951</v>
      </c>
      <c r="L489" s="143">
        <v>0</v>
      </c>
      <c r="M489" s="144">
        <v>50</v>
      </c>
      <c r="N489" s="145">
        <v>50</v>
      </c>
      <c r="O489" s="146">
        <f t="shared" si="149"/>
        <v>0</v>
      </c>
      <c r="P489" s="57">
        <f t="shared" si="148"/>
        <v>100</v>
      </c>
      <c r="Q489" s="15"/>
    </row>
    <row r="490" spans="1:17" outlineLevel="2" x14ac:dyDescent="0.2">
      <c r="A490" s="110">
        <f t="shared" si="131"/>
        <v>487</v>
      </c>
      <c r="B490" s="55" t="s">
        <v>1610</v>
      </c>
      <c r="C490" s="56" t="s">
        <v>939</v>
      </c>
      <c r="D490" s="56" t="s">
        <v>728</v>
      </c>
      <c r="E490" s="56" t="s">
        <v>25</v>
      </c>
      <c r="F490" s="56" t="s">
        <v>683</v>
      </c>
      <c r="G490" s="56" t="s">
        <v>944</v>
      </c>
      <c r="H490" s="56" t="s">
        <v>942</v>
      </c>
      <c r="I490" s="56" t="s">
        <v>25</v>
      </c>
      <c r="J490" s="56" t="s">
        <v>25</v>
      </c>
      <c r="K490" s="55" t="s">
        <v>952</v>
      </c>
      <c r="L490" s="143">
        <v>0</v>
      </c>
      <c r="M490" s="144">
        <v>40</v>
      </c>
      <c r="N490" s="145">
        <v>40</v>
      </c>
      <c r="O490" s="146">
        <f t="shared" si="149"/>
        <v>0</v>
      </c>
      <c r="P490" s="57">
        <f t="shared" si="148"/>
        <v>100</v>
      </c>
      <c r="Q490" s="15"/>
    </row>
    <row r="491" spans="1:17" outlineLevel="2" x14ac:dyDescent="0.2">
      <c r="A491" s="110">
        <f t="shared" si="131"/>
        <v>488</v>
      </c>
      <c r="B491" s="55" t="s">
        <v>1611</v>
      </c>
      <c r="C491" s="56" t="s">
        <v>939</v>
      </c>
      <c r="D491" s="56" t="s">
        <v>728</v>
      </c>
      <c r="E491" s="56" t="s">
        <v>25</v>
      </c>
      <c r="F491" s="56" t="s">
        <v>683</v>
      </c>
      <c r="G491" s="56" t="s">
        <v>944</v>
      </c>
      <c r="H491" s="56" t="s">
        <v>942</v>
      </c>
      <c r="I491" s="56" t="s">
        <v>25</v>
      </c>
      <c r="J491" s="56" t="s">
        <v>25</v>
      </c>
      <c r="K491" s="55" t="s">
        <v>953</v>
      </c>
      <c r="L491" s="143">
        <v>0</v>
      </c>
      <c r="M491" s="144">
        <v>96</v>
      </c>
      <c r="N491" s="145">
        <v>96</v>
      </c>
      <c r="O491" s="146">
        <f t="shared" si="149"/>
        <v>0</v>
      </c>
      <c r="P491" s="57">
        <f t="shared" si="148"/>
        <v>100</v>
      </c>
      <c r="Q491" s="15"/>
    </row>
    <row r="492" spans="1:17" outlineLevel="2" x14ac:dyDescent="0.2">
      <c r="A492" s="110">
        <f t="shared" si="131"/>
        <v>489</v>
      </c>
      <c r="B492" s="55" t="s">
        <v>1612</v>
      </c>
      <c r="C492" s="56" t="s">
        <v>939</v>
      </c>
      <c r="D492" s="56" t="s">
        <v>728</v>
      </c>
      <c r="E492" s="56" t="s">
        <v>25</v>
      </c>
      <c r="F492" s="56" t="s">
        <v>683</v>
      </c>
      <c r="G492" s="56" t="s">
        <v>944</v>
      </c>
      <c r="H492" s="56" t="s">
        <v>942</v>
      </c>
      <c r="I492" s="56" t="s">
        <v>25</v>
      </c>
      <c r="J492" s="56" t="s">
        <v>25</v>
      </c>
      <c r="K492" s="55" t="s">
        <v>954</v>
      </c>
      <c r="L492" s="143">
        <v>0</v>
      </c>
      <c r="M492" s="144">
        <v>190</v>
      </c>
      <c r="N492" s="145">
        <v>190</v>
      </c>
      <c r="O492" s="146">
        <f t="shared" si="149"/>
        <v>0</v>
      </c>
      <c r="P492" s="57">
        <f t="shared" si="148"/>
        <v>100</v>
      </c>
      <c r="Q492" s="15"/>
    </row>
    <row r="493" spans="1:17" ht="28.5" customHeight="1" outlineLevel="2" x14ac:dyDescent="0.2">
      <c r="A493" s="110">
        <f t="shared" si="131"/>
        <v>490</v>
      </c>
      <c r="B493" s="55" t="s">
        <v>955</v>
      </c>
      <c r="C493" s="56" t="s">
        <v>939</v>
      </c>
      <c r="D493" s="56" t="s">
        <v>728</v>
      </c>
      <c r="E493" s="56" t="s">
        <v>25</v>
      </c>
      <c r="F493" s="56" t="s">
        <v>683</v>
      </c>
      <c r="G493" s="56" t="s">
        <v>956</v>
      </c>
      <c r="H493" s="56" t="s">
        <v>942</v>
      </c>
      <c r="I493" s="56" t="s">
        <v>25</v>
      </c>
      <c r="J493" s="56" t="s">
        <v>25</v>
      </c>
      <c r="K493" s="55" t="s">
        <v>957</v>
      </c>
      <c r="L493" s="143">
        <v>0</v>
      </c>
      <c r="M493" s="144">
        <v>56</v>
      </c>
      <c r="N493" s="145">
        <v>56</v>
      </c>
      <c r="O493" s="146">
        <f t="shared" si="149"/>
        <v>0</v>
      </c>
      <c r="P493" s="57">
        <f t="shared" si="148"/>
        <v>100</v>
      </c>
      <c r="Q493" s="15"/>
    </row>
    <row r="494" spans="1:17" ht="28.5" outlineLevel="2" x14ac:dyDescent="0.2">
      <c r="A494" s="110">
        <f t="shared" si="131"/>
        <v>491</v>
      </c>
      <c r="B494" s="55" t="s">
        <v>958</v>
      </c>
      <c r="C494" s="56" t="s">
        <v>939</v>
      </c>
      <c r="D494" s="56" t="s">
        <v>728</v>
      </c>
      <c r="E494" s="56" t="s">
        <v>25</v>
      </c>
      <c r="F494" s="56" t="s">
        <v>683</v>
      </c>
      <c r="G494" s="56" t="s">
        <v>956</v>
      </c>
      <c r="H494" s="56" t="s">
        <v>942</v>
      </c>
      <c r="I494" s="56" t="s">
        <v>25</v>
      </c>
      <c r="J494" s="56" t="s">
        <v>25</v>
      </c>
      <c r="K494" s="55" t="s">
        <v>959</v>
      </c>
      <c r="L494" s="143">
        <v>0</v>
      </c>
      <c r="M494" s="144">
        <v>200</v>
      </c>
      <c r="N494" s="145">
        <v>200</v>
      </c>
      <c r="O494" s="146">
        <f t="shared" si="149"/>
        <v>0</v>
      </c>
      <c r="P494" s="57">
        <f t="shared" si="148"/>
        <v>100</v>
      </c>
      <c r="Q494" s="15"/>
    </row>
    <row r="495" spans="1:17" outlineLevel="2" x14ac:dyDescent="0.2">
      <c r="A495" s="110">
        <f t="shared" si="131"/>
        <v>492</v>
      </c>
      <c r="B495" s="55" t="s">
        <v>960</v>
      </c>
      <c r="C495" s="56" t="s">
        <v>939</v>
      </c>
      <c r="D495" s="56" t="s">
        <v>728</v>
      </c>
      <c r="E495" s="56" t="s">
        <v>25</v>
      </c>
      <c r="F495" s="56" t="s">
        <v>683</v>
      </c>
      <c r="G495" s="56" t="s">
        <v>956</v>
      </c>
      <c r="H495" s="56" t="s">
        <v>942</v>
      </c>
      <c r="I495" s="56" t="s">
        <v>25</v>
      </c>
      <c r="J495" s="56" t="s">
        <v>25</v>
      </c>
      <c r="K495" s="55" t="s">
        <v>961</v>
      </c>
      <c r="L495" s="143">
        <v>0</v>
      </c>
      <c r="M495" s="144">
        <v>200</v>
      </c>
      <c r="N495" s="145">
        <v>200</v>
      </c>
      <c r="O495" s="146">
        <f t="shared" si="149"/>
        <v>0</v>
      </c>
      <c r="P495" s="57">
        <f t="shared" si="148"/>
        <v>100</v>
      </c>
      <c r="Q495" s="15"/>
    </row>
    <row r="496" spans="1:17" outlineLevel="2" x14ac:dyDescent="0.2">
      <c r="A496" s="110">
        <f t="shared" si="131"/>
        <v>493</v>
      </c>
      <c r="B496" s="55" t="s">
        <v>962</v>
      </c>
      <c r="C496" s="56" t="s">
        <v>939</v>
      </c>
      <c r="D496" s="56" t="s">
        <v>728</v>
      </c>
      <c r="E496" s="56" t="s">
        <v>25</v>
      </c>
      <c r="F496" s="56" t="s">
        <v>683</v>
      </c>
      <c r="G496" s="56" t="s">
        <v>956</v>
      </c>
      <c r="H496" s="56" t="s">
        <v>942</v>
      </c>
      <c r="I496" s="56" t="s">
        <v>25</v>
      </c>
      <c r="J496" s="56" t="s">
        <v>25</v>
      </c>
      <c r="K496" s="55" t="s">
        <v>963</v>
      </c>
      <c r="L496" s="143">
        <v>0</v>
      </c>
      <c r="M496" s="144">
        <v>115</v>
      </c>
      <c r="N496" s="145">
        <v>115</v>
      </c>
      <c r="O496" s="146">
        <f t="shared" si="149"/>
        <v>0</v>
      </c>
      <c r="P496" s="57">
        <f t="shared" si="148"/>
        <v>100</v>
      </c>
      <c r="Q496" s="15"/>
    </row>
    <row r="497" spans="1:17" outlineLevel="2" x14ac:dyDescent="0.2">
      <c r="A497" s="110">
        <f t="shared" si="131"/>
        <v>494</v>
      </c>
      <c r="B497" s="55" t="s">
        <v>964</v>
      </c>
      <c r="C497" s="56" t="s">
        <v>939</v>
      </c>
      <c r="D497" s="56" t="s">
        <v>728</v>
      </c>
      <c r="E497" s="56" t="s">
        <v>25</v>
      </c>
      <c r="F497" s="56" t="s">
        <v>683</v>
      </c>
      <c r="G497" s="56" t="s">
        <v>956</v>
      </c>
      <c r="H497" s="56" t="s">
        <v>942</v>
      </c>
      <c r="I497" s="56" t="s">
        <v>25</v>
      </c>
      <c r="J497" s="56" t="s">
        <v>25</v>
      </c>
      <c r="K497" s="55" t="s">
        <v>965</v>
      </c>
      <c r="L497" s="143">
        <v>0</v>
      </c>
      <c r="M497" s="144">
        <v>96</v>
      </c>
      <c r="N497" s="145">
        <v>96</v>
      </c>
      <c r="O497" s="146">
        <f t="shared" si="149"/>
        <v>0</v>
      </c>
      <c r="P497" s="57">
        <f t="shared" si="148"/>
        <v>100</v>
      </c>
      <c r="Q497" s="15"/>
    </row>
    <row r="498" spans="1:17" s="16" customFormat="1" outlineLevel="1" x14ac:dyDescent="0.2">
      <c r="A498" s="111">
        <f t="shared" si="131"/>
        <v>495</v>
      </c>
      <c r="B498" s="58" t="s">
        <v>966</v>
      </c>
      <c r="C498" s="59">
        <v>236650</v>
      </c>
      <c r="D498" s="59">
        <v>2001</v>
      </c>
      <c r="E498" s="59"/>
      <c r="F498" s="59"/>
      <c r="G498" s="59"/>
      <c r="H498" s="59" t="s">
        <v>967</v>
      </c>
      <c r="I498" s="59"/>
      <c r="J498" s="59"/>
      <c r="K498" s="60"/>
      <c r="L498" s="150">
        <f>SUM(L499:L524)</f>
        <v>16000</v>
      </c>
      <c r="M498" s="150">
        <f t="shared" ref="M498:O498" si="150">SUM(M499:M524)</f>
        <v>12700</v>
      </c>
      <c r="N498" s="150">
        <f t="shared" si="150"/>
        <v>12400</v>
      </c>
      <c r="O498" s="151">
        <f t="shared" si="150"/>
        <v>-300</v>
      </c>
      <c r="P498" s="19">
        <f t="shared" si="148"/>
        <v>97.637795275590548</v>
      </c>
      <c r="Q498" s="15"/>
    </row>
    <row r="499" spans="1:17" ht="28.5" outlineLevel="2" x14ac:dyDescent="0.2">
      <c r="A499" s="110">
        <f t="shared" si="131"/>
        <v>496</v>
      </c>
      <c r="B499" s="55" t="s">
        <v>968</v>
      </c>
      <c r="C499" s="56" t="s">
        <v>939</v>
      </c>
      <c r="D499" s="56" t="s">
        <v>752</v>
      </c>
      <c r="E499" s="56" t="s">
        <v>25</v>
      </c>
      <c r="F499" s="56" t="s">
        <v>46</v>
      </c>
      <c r="G499" s="56" t="s">
        <v>112</v>
      </c>
      <c r="H499" s="56" t="s">
        <v>967</v>
      </c>
      <c r="I499" s="56" t="s">
        <v>25</v>
      </c>
      <c r="J499" s="56" t="s">
        <v>25</v>
      </c>
      <c r="K499" s="55"/>
      <c r="L499" s="143">
        <v>16000</v>
      </c>
      <c r="M499" s="144">
        <v>300</v>
      </c>
      <c r="N499" s="145">
        <v>0</v>
      </c>
      <c r="O499" s="146">
        <f t="shared" ref="O499:O524" si="151">N499-M499</f>
        <v>-300</v>
      </c>
      <c r="P499" s="57">
        <f t="shared" si="148"/>
        <v>0</v>
      </c>
      <c r="Q499" s="15"/>
    </row>
    <row r="500" spans="1:17" ht="28.5" outlineLevel="2" x14ac:dyDescent="0.2">
      <c r="A500" s="110">
        <f t="shared" si="131"/>
        <v>497</v>
      </c>
      <c r="B500" s="55" t="s">
        <v>969</v>
      </c>
      <c r="C500" s="56" t="s">
        <v>939</v>
      </c>
      <c r="D500" s="56" t="s">
        <v>752</v>
      </c>
      <c r="E500" s="56" t="s">
        <v>970</v>
      </c>
      <c r="F500" s="56" t="s">
        <v>46</v>
      </c>
      <c r="G500" s="56" t="s">
        <v>35</v>
      </c>
      <c r="H500" s="56" t="s">
        <v>967</v>
      </c>
      <c r="I500" s="56" t="s">
        <v>25</v>
      </c>
      <c r="J500" s="56" t="s">
        <v>25</v>
      </c>
      <c r="K500" s="55" t="s">
        <v>971</v>
      </c>
      <c r="L500" s="143">
        <v>0</v>
      </c>
      <c r="M500" s="144">
        <v>300</v>
      </c>
      <c r="N500" s="145">
        <v>300</v>
      </c>
      <c r="O500" s="146">
        <f t="shared" si="151"/>
        <v>0</v>
      </c>
      <c r="P500" s="57">
        <f t="shared" si="148"/>
        <v>100</v>
      </c>
      <c r="Q500" s="15"/>
    </row>
    <row r="501" spans="1:17" ht="28.5" outlineLevel="2" x14ac:dyDescent="0.2">
      <c r="A501" s="110">
        <f t="shared" si="131"/>
        <v>498</v>
      </c>
      <c r="B501" s="55" t="s">
        <v>972</v>
      </c>
      <c r="C501" s="56" t="s">
        <v>939</v>
      </c>
      <c r="D501" s="56" t="s">
        <v>752</v>
      </c>
      <c r="E501" s="56" t="s">
        <v>973</v>
      </c>
      <c r="F501" s="56" t="s">
        <v>46</v>
      </c>
      <c r="G501" s="56" t="s">
        <v>35</v>
      </c>
      <c r="H501" s="56" t="s">
        <v>967</v>
      </c>
      <c r="I501" s="56" t="s">
        <v>25</v>
      </c>
      <c r="J501" s="56" t="s">
        <v>25</v>
      </c>
      <c r="K501" s="55" t="s">
        <v>974</v>
      </c>
      <c r="L501" s="143">
        <v>0</v>
      </c>
      <c r="M501" s="144">
        <v>500</v>
      </c>
      <c r="N501" s="145">
        <v>500</v>
      </c>
      <c r="O501" s="146">
        <f t="shared" si="151"/>
        <v>0</v>
      </c>
      <c r="P501" s="57">
        <f t="shared" si="148"/>
        <v>100</v>
      </c>
      <c r="Q501" s="15"/>
    </row>
    <row r="502" spans="1:17" ht="28.5" outlineLevel="2" x14ac:dyDescent="0.2">
      <c r="A502" s="110">
        <f t="shared" si="131"/>
        <v>499</v>
      </c>
      <c r="B502" s="55" t="s">
        <v>975</v>
      </c>
      <c r="C502" s="56" t="s">
        <v>939</v>
      </c>
      <c r="D502" s="56" t="s">
        <v>752</v>
      </c>
      <c r="E502" s="56" t="s">
        <v>976</v>
      </c>
      <c r="F502" s="56" t="s">
        <v>46</v>
      </c>
      <c r="G502" s="56" t="s">
        <v>35</v>
      </c>
      <c r="H502" s="56" t="s">
        <v>967</v>
      </c>
      <c r="I502" s="56" t="s">
        <v>25</v>
      </c>
      <c r="J502" s="56" t="s">
        <v>25</v>
      </c>
      <c r="K502" s="55" t="s">
        <v>977</v>
      </c>
      <c r="L502" s="143">
        <v>0</v>
      </c>
      <c r="M502" s="144">
        <v>300</v>
      </c>
      <c r="N502" s="145">
        <v>300</v>
      </c>
      <c r="O502" s="146">
        <f t="shared" si="151"/>
        <v>0</v>
      </c>
      <c r="P502" s="57">
        <f t="shared" si="148"/>
        <v>100</v>
      </c>
      <c r="Q502" s="15"/>
    </row>
    <row r="503" spans="1:17" ht="28.5" outlineLevel="2" x14ac:dyDescent="0.2">
      <c r="A503" s="110">
        <f t="shared" si="131"/>
        <v>500</v>
      </c>
      <c r="B503" s="55" t="s">
        <v>978</v>
      </c>
      <c r="C503" s="56" t="s">
        <v>939</v>
      </c>
      <c r="D503" s="56" t="s">
        <v>752</v>
      </c>
      <c r="E503" s="56" t="s">
        <v>979</v>
      </c>
      <c r="F503" s="56" t="s">
        <v>46</v>
      </c>
      <c r="G503" s="56" t="s">
        <v>35</v>
      </c>
      <c r="H503" s="56" t="s">
        <v>967</v>
      </c>
      <c r="I503" s="56" t="s">
        <v>25</v>
      </c>
      <c r="J503" s="56" t="s">
        <v>25</v>
      </c>
      <c r="K503" s="55" t="s">
        <v>980</v>
      </c>
      <c r="L503" s="143">
        <v>0</v>
      </c>
      <c r="M503" s="144">
        <v>300</v>
      </c>
      <c r="N503" s="145">
        <v>300</v>
      </c>
      <c r="O503" s="146">
        <f t="shared" si="151"/>
        <v>0</v>
      </c>
      <c r="P503" s="57">
        <f t="shared" si="148"/>
        <v>100</v>
      </c>
      <c r="Q503" s="15"/>
    </row>
    <row r="504" spans="1:17" ht="28.5" outlineLevel="2" x14ac:dyDescent="0.2">
      <c r="A504" s="110">
        <f t="shared" si="131"/>
        <v>501</v>
      </c>
      <c r="B504" s="55" t="s">
        <v>981</v>
      </c>
      <c r="C504" s="56" t="s">
        <v>939</v>
      </c>
      <c r="D504" s="56" t="s">
        <v>752</v>
      </c>
      <c r="E504" s="56" t="s">
        <v>982</v>
      </c>
      <c r="F504" s="56" t="s">
        <v>46</v>
      </c>
      <c r="G504" s="56" t="s">
        <v>35</v>
      </c>
      <c r="H504" s="56" t="s">
        <v>967</v>
      </c>
      <c r="I504" s="56" t="s">
        <v>25</v>
      </c>
      <c r="J504" s="56" t="s">
        <v>25</v>
      </c>
      <c r="K504" s="55" t="s">
        <v>983</v>
      </c>
      <c r="L504" s="143">
        <v>0</v>
      </c>
      <c r="M504" s="144">
        <v>300</v>
      </c>
      <c r="N504" s="145">
        <v>300</v>
      </c>
      <c r="O504" s="146">
        <f t="shared" si="151"/>
        <v>0</v>
      </c>
      <c r="P504" s="57">
        <f t="shared" si="148"/>
        <v>100</v>
      </c>
      <c r="Q504" s="15"/>
    </row>
    <row r="505" spans="1:17" ht="28.5" outlineLevel="2" x14ac:dyDescent="0.2">
      <c r="A505" s="110">
        <f t="shared" si="131"/>
        <v>502</v>
      </c>
      <c r="B505" s="55" t="s">
        <v>984</v>
      </c>
      <c r="C505" s="56" t="s">
        <v>939</v>
      </c>
      <c r="D505" s="56" t="s">
        <v>752</v>
      </c>
      <c r="E505" s="56" t="s">
        <v>563</v>
      </c>
      <c r="F505" s="56" t="s">
        <v>46</v>
      </c>
      <c r="G505" s="56" t="s">
        <v>35</v>
      </c>
      <c r="H505" s="56" t="s">
        <v>967</v>
      </c>
      <c r="I505" s="56" t="s">
        <v>25</v>
      </c>
      <c r="J505" s="56" t="s">
        <v>25</v>
      </c>
      <c r="K505" s="55" t="s">
        <v>985</v>
      </c>
      <c r="L505" s="143">
        <v>0</v>
      </c>
      <c r="M505" s="144">
        <v>300</v>
      </c>
      <c r="N505" s="145">
        <v>300</v>
      </c>
      <c r="O505" s="146">
        <f t="shared" si="151"/>
        <v>0</v>
      </c>
      <c r="P505" s="57">
        <f t="shared" si="148"/>
        <v>100</v>
      </c>
      <c r="Q505" s="15"/>
    </row>
    <row r="506" spans="1:17" ht="28.5" outlineLevel="2" x14ac:dyDescent="0.2">
      <c r="A506" s="110">
        <f t="shared" si="131"/>
        <v>503</v>
      </c>
      <c r="B506" s="55" t="s">
        <v>986</v>
      </c>
      <c r="C506" s="56" t="s">
        <v>939</v>
      </c>
      <c r="D506" s="56" t="s">
        <v>752</v>
      </c>
      <c r="E506" s="56" t="s">
        <v>833</v>
      </c>
      <c r="F506" s="56" t="s">
        <v>46</v>
      </c>
      <c r="G506" s="56" t="s">
        <v>35</v>
      </c>
      <c r="H506" s="56" t="s">
        <v>967</v>
      </c>
      <c r="I506" s="56" t="s">
        <v>25</v>
      </c>
      <c r="J506" s="56" t="s">
        <v>25</v>
      </c>
      <c r="K506" s="55" t="s">
        <v>987</v>
      </c>
      <c r="L506" s="143">
        <v>0</v>
      </c>
      <c r="M506" s="144">
        <v>1500</v>
      </c>
      <c r="N506" s="145">
        <v>1500</v>
      </c>
      <c r="O506" s="146">
        <f t="shared" si="151"/>
        <v>0</v>
      </c>
      <c r="P506" s="57">
        <f t="shared" si="148"/>
        <v>100</v>
      </c>
      <c r="Q506" s="15"/>
    </row>
    <row r="507" spans="1:17" ht="14.25" customHeight="1" outlineLevel="2" x14ac:dyDescent="0.2">
      <c r="A507" s="110">
        <f t="shared" si="131"/>
        <v>504</v>
      </c>
      <c r="B507" s="55" t="s">
        <v>988</v>
      </c>
      <c r="C507" s="56" t="s">
        <v>939</v>
      </c>
      <c r="D507" s="56" t="s">
        <v>752</v>
      </c>
      <c r="E507" s="56" t="s">
        <v>989</v>
      </c>
      <c r="F507" s="56" t="s">
        <v>46</v>
      </c>
      <c r="G507" s="56" t="s">
        <v>35</v>
      </c>
      <c r="H507" s="56" t="s">
        <v>967</v>
      </c>
      <c r="I507" s="56" t="s">
        <v>25</v>
      </c>
      <c r="J507" s="56" t="s">
        <v>25</v>
      </c>
      <c r="K507" s="55" t="s">
        <v>990</v>
      </c>
      <c r="L507" s="143">
        <v>0</v>
      </c>
      <c r="M507" s="144">
        <v>1500</v>
      </c>
      <c r="N507" s="145">
        <v>1500</v>
      </c>
      <c r="O507" s="146">
        <f t="shared" si="151"/>
        <v>0</v>
      </c>
      <c r="P507" s="57">
        <f t="shared" si="148"/>
        <v>100</v>
      </c>
      <c r="Q507" s="15"/>
    </row>
    <row r="508" spans="1:17" ht="28.5" outlineLevel="2" x14ac:dyDescent="0.2">
      <c r="A508" s="110">
        <f t="shared" si="131"/>
        <v>505</v>
      </c>
      <c r="B508" s="55" t="s">
        <v>991</v>
      </c>
      <c r="C508" s="56" t="s">
        <v>939</v>
      </c>
      <c r="D508" s="56" t="s">
        <v>752</v>
      </c>
      <c r="E508" s="56" t="s">
        <v>992</v>
      </c>
      <c r="F508" s="56" t="s">
        <v>46</v>
      </c>
      <c r="G508" s="56" t="s">
        <v>35</v>
      </c>
      <c r="H508" s="56" t="s">
        <v>967</v>
      </c>
      <c r="I508" s="56" t="s">
        <v>25</v>
      </c>
      <c r="J508" s="56" t="s">
        <v>25</v>
      </c>
      <c r="K508" s="55" t="s">
        <v>993</v>
      </c>
      <c r="L508" s="143">
        <v>0</v>
      </c>
      <c r="M508" s="144">
        <v>500</v>
      </c>
      <c r="N508" s="145">
        <v>500</v>
      </c>
      <c r="O508" s="146">
        <f t="shared" si="151"/>
        <v>0</v>
      </c>
      <c r="P508" s="57">
        <f t="shared" si="148"/>
        <v>100</v>
      </c>
      <c r="Q508" s="15"/>
    </row>
    <row r="509" spans="1:17" ht="28.5" outlineLevel="2" x14ac:dyDescent="0.2">
      <c r="A509" s="110">
        <f t="shared" si="131"/>
        <v>506</v>
      </c>
      <c r="B509" s="55" t="s">
        <v>994</v>
      </c>
      <c r="C509" s="56" t="s">
        <v>939</v>
      </c>
      <c r="D509" s="56" t="s">
        <v>752</v>
      </c>
      <c r="E509" s="56" t="s">
        <v>995</v>
      </c>
      <c r="F509" s="56" t="s">
        <v>46</v>
      </c>
      <c r="G509" s="56" t="s">
        <v>35</v>
      </c>
      <c r="H509" s="56" t="s">
        <v>967</v>
      </c>
      <c r="I509" s="56" t="s">
        <v>25</v>
      </c>
      <c r="J509" s="56" t="s">
        <v>25</v>
      </c>
      <c r="K509" s="55" t="s">
        <v>996</v>
      </c>
      <c r="L509" s="143">
        <v>0</v>
      </c>
      <c r="M509" s="144">
        <v>300</v>
      </c>
      <c r="N509" s="145">
        <v>300</v>
      </c>
      <c r="O509" s="146">
        <f t="shared" si="151"/>
        <v>0</v>
      </c>
      <c r="P509" s="57">
        <f t="shared" si="148"/>
        <v>100</v>
      </c>
      <c r="Q509" s="15"/>
    </row>
    <row r="510" spans="1:17" ht="28.5" outlineLevel="2" x14ac:dyDescent="0.2">
      <c r="A510" s="110">
        <f t="shared" si="131"/>
        <v>507</v>
      </c>
      <c r="B510" s="55" t="s">
        <v>997</v>
      </c>
      <c r="C510" s="56" t="s">
        <v>939</v>
      </c>
      <c r="D510" s="56" t="s">
        <v>752</v>
      </c>
      <c r="E510" s="56" t="s">
        <v>855</v>
      </c>
      <c r="F510" s="56" t="s">
        <v>46</v>
      </c>
      <c r="G510" s="56" t="s">
        <v>35</v>
      </c>
      <c r="H510" s="56" t="s">
        <v>967</v>
      </c>
      <c r="I510" s="56" t="s">
        <v>25</v>
      </c>
      <c r="J510" s="56" t="s">
        <v>25</v>
      </c>
      <c r="K510" s="55" t="s">
        <v>998</v>
      </c>
      <c r="L510" s="143">
        <v>0</v>
      </c>
      <c r="M510" s="144">
        <v>300</v>
      </c>
      <c r="N510" s="145">
        <v>300</v>
      </c>
      <c r="O510" s="146">
        <f t="shared" si="151"/>
        <v>0</v>
      </c>
      <c r="P510" s="57">
        <f t="shared" si="148"/>
        <v>100</v>
      </c>
      <c r="Q510" s="15"/>
    </row>
    <row r="511" spans="1:17" ht="28.5" outlineLevel="2" x14ac:dyDescent="0.2">
      <c r="A511" s="110">
        <f t="shared" si="131"/>
        <v>508</v>
      </c>
      <c r="B511" s="55" t="s">
        <v>999</v>
      </c>
      <c r="C511" s="56" t="s">
        <v>939</v>
      </c>
      <c r="D511" s="56" t="s">
        <v>752</v>
      </c>
      <c r="E511" s="56" t="s">
        <v>858</v>
      </c>
      <c r="F511" s="56" t="s">
        <v>46</v>
      </c>
      <c r="G511" s="56" t="s">
        <v>35</v>
      </c>
      <c r="H511" s="56" t="s">
        <v>967</v>
      </c>
      <c r="I511" s="56" t="s">
        <v>25</v>
      </c>
      <c r="J511" s="56" t="s">
        <v>25</v>
      </c>
      <c r="K511" s="55" t="s">
        <v>1000</v>
      </c>
      <c r="L511" s="143">
        <v>0</v>
      </c>
      <c r="M511" s="144">
        <v>300</v>
      </c>
      <c r="N511" s="145">
        <v>300</v>
      </c>
      <c r="O511" s="146">
        <f t="shared" si="151"/>
        <v>0</v>
      </c>
      <c r="P511" s="57">
        <f t="shared" si="148"/>
        <v>100</v>
      </c>
      <c r="Q511" s="15"/>
    </row>
    <row r="512" spans="1:17" ht="28.5" outlineLevel="2" x14ac:dyDescent="0.2">
      <c r="A512" s="110">
        <f t="shared" si="131"/>
        <v>509</v>
      </c>
      <c r="B512" s="55" t="s">
        <v>1001</v>
      </c>
      <c r="C512" s="56" t="s">
        <v>939</v>
      </c>
      <c r="D512" s="56" t="s">
        <v>752</v>
      </c>
      <c r="E512" s="56" t="s">
        <v>1002</v>
      </c>
      <c r="F512" s="56" t="s">
        <v>46</v>
      </c>
      <c r="G512" s="56" t="s">
        <v>35</v>
      </c>
      <c r="H512" s="56" t="s">
        <v>967</v>
      </c>
      <c r="I512" s="56" t="s">
        <v>25</v>
      </c>
      <c r="J512" s="56" t="s">
        <v>25</v>
      </c>
      <c r="K512" s="55" t="s">
        <v>1003</v>
      </c>
      <c r="L512" s="143">
        <v>0</v>
      </c>
      <c r="M512" s="144">
        <v>300</v>
      </c>
      <c r="N512" s="145">
        <v>300</v>
      </c>
      <c r="O512" s="146">
        <f t="shared" si="151"/>
        <v>0</v>
      </c>
      <c r="P512" s="57">
        <f t="shared" si="148"/>
        <v>100</v>
      </c>
      <c r="Q512" s="15"/>
    </row>
    <row r="513" spans="1:17" ht="28.5" outlineLevel="2" x14ac:dyDescent="0.2">
      <c r="A513" s="110">
        <f t="shared" si="131"/>
        <v>510</v>
      </c>
      <c r="B513" s="55" t="s">
        <v>1004</v>
      </c>
      <c r="C513" s="56" t="s">
        <v>939</v>
      </c>
      <c r="D513" s="56" t="s">
        <v>752</v>
      </c>
      <c r="E513" s="56" t="s">
        <v>1005</v>
      </c>
      <c r="F513" s="56" t="s">
        <v>46</v>
      </c>
      <c r="G513" s="56" t="s">
        <v>35</v>
      </c>
      <c r="H513" s="56" t="s">
        <v>967</v>
      </c>
      <c r="I513" s="56" t="s">
        <v>25</v>
      </c>
      <c r="J513" s="56" t="s">
        <v>25</v>
      </c>
      <c r="K513" s="55" t="s">
        <v>1006</v>
      </c>
      <c r="L513" s="143">
        <v>0</v>
      </c>
      <c r="M513" s="144">
        <v>300</v>
      </c>
      <c r="N513" s="145">
        <v>300</v>
      </c>
      <c r="O513" s="146">
        <f t="shared" si="151"/>
        <v>0</v>
      </c>
      <c r="P513" s="57">
        <f t="shared" si="148"/>
        <v>100</v>
      </c>
      <c r="Q513" s="15"/>
    </row>
    <row r="514" spans="1:17" ht="28.5" outlineLevel="2" x14ac:dyDescent="0.2">
      <c r="A514" s="110">
        <f t="shared" si="131"/>
        <v>511</v>
      </c>
      <c r="B514" s="55" t="s">
        <v>1007</v>
      </c>
      <c r="C514" s="56" t="s">
        <v>939</v>
      </c>
      <c r="D514" s="56" t="s">
        <v>752</v>
      </c>
      <c r="E514" s="56" t="s">
        <v>1008</v>
      </c>
      <c r="F514" s="56" t="s">
        <v>46</v>
      </c>
      <c r="G514" s="56" t="s">
        <v>35</v>
      </c>
      <c r="H514" s="56" t="s">
        <v>967</v>
      </c>
      <c r="I514" s="56" t="s">
        <v>25</v>
      </c>
      <c r="J514" s="56" t="s">
        <v>25</v>
      </c>
      <c r="K514" s="55" t="s">
        <v>1009</v>
      </c>
      <c r="L514" s="143">
        <v>0</v>
      </c>
      <c r="M514" s="144">
        <v>300</v>
      </c>
      <c r="N514" s="145">
        <v>300</v>
      </c>
      <c r="O514" s="146">
        <f t="shared" si="151"/>
        <v>0</v>
      </c>
      <c r="P514" s="57">
        <f t="shared" si="148"/>
        <v>100</v>
      </c>
      <c r="Q514" s="15"/>
    </row>
    <row r="515" spans="1:17" ht="28.5" outlineLevel="2" x14ac:dyDescent="0.2">
      <c r="A515" s="110">
        <f t="shared" si="131"/>
        <v>512</v>
      </c>
      <c r="B515" s="55" t="s">
        <v>1010</v>
      </c>
      <c r="C515" s="56" t="s">
        <v>939</v>
      </c>
      <c r="D515" s="56" t="s">
        <v>752</v>
      </c>
      <c r="E515" s="56" t="s">
        <v>1011</v>
      </c>
      <c r="F515" s="56" t="s">
        <v>46</v>
      </c>
      <c r="G515" s="56" t="s">
        <v>35</v>
      </c>
      <c r="H515" s="56" t="s">
        <v>967</v>
      </c>
      <c r="I515" s="56" t="s">
        <v>25</v>
      </c>
      <c r="J515" s="56" t="s">
        <v>25</v>
      </c>
      <c r="K515" s="55" t="s">
        <v>1012</v>
      </c>
      <c r="L515" s="143">
        <v>0</v>
      </c>
      <c r="M515" s="144">
        <v>300</v>
      </c>
      <c r="N515" s="145">
        <v>300</v>
      </c>
      <c r="O515" s="146">
        <f t="shared" si="151"/>
        <v>0</v>
      </c>
      <c r="P515" s="57">
        <f t="shared" si="148"/>
        <v>100</v>
      </c>
      <c r="Q515" s="15"/>
    </row>
    <row r="516" spans="1:17" ht="28.5" outlineLevel="2" x14ac:dyDescent="0.2">
      <c r="A516" s="110">
        <f t="shared" si="131"/>
        <v>513</v>
      </c>
      <c r="B516" s="55" t="s">
        <v>1013</v>
      </c>
      <c r="C516" s="56" t="s">
        <v>939</v>
      </c>
      <c r="D516" s="56" t="s">
        <v>752</v>
      </c>
      <c r="E516" s="56" t="s">
        <v>886</v>
      </c>
      <c r="F516" s="56" t="s">
        <v>46</v>
      </c>
      <c r="G516" s="56" t="s">
        <v>35</v>
      </c>
      <c r="H516" s="56" t="s">
        <v>967</v>
      </c>
      <c r="I516" s="56" t="s">
        <v>25</v>
      </c>
      <c r="J516" s="56" t="s">
        <v>25</v>
      </c>
      <c r="K516" s="55" t="s">
        <v>1014</v>
      </c>
      <c r="L516" s="143">
        <v>0</v>
      </c>
      <c r="M516" s="144">
        <v>300</v>
      </c>
      <c r="N516" s="145">
        <v>300</v>
      </c>
      <c r="O516" s="146">
        <f t="shared" si="151"/>
        <v>0</v>
      </c>
      <c r="P516" s="57">
        <f t="shared" si="148"/>
        <v>100</v>
      </c>
      <c r="Q516" s="15"/>
    </row>
    <row r="517" spans="1:17" ht="28.5" outlineLevel="2" x14ac:dyDescent="0.2">
      <c r="A517" s="110">
        <f t="shared" si="131"/>
        <v>514</v>
      </c>
      <c r="B517" s="55" t="s">
        <v>1015</v>
      </c>
      <c r="C517" s="56" t="s">
        <v>939</v>
      </c>
      <c r="D517" s="56" t="s">
        <v>752</v>
      </c>
      <c r="E517" s="56" t="s">
        <v>906</v>
      </c>
      <c r="F517" s="56" t="s">
        <v>46</v>
      </c>
      <c r="G517" s="56" t="s">
        <v>35</v>
      </c>
      <c r="H517" s="56" t="s">
        <v>967</v>
      </c>
      <c r="I517" s="56" t="s">
        <v>25</v>
      </c>
      <c r="J517" s="56" t="s">
        <v>25</v>
      </c>
      <c r="K517" s="55" t="s">
        <v>1016</v>
      </c>
      <c r="L517" s="143">
        <v>0</v>
      </c>
      <c r="M517" s="144">
        <v>300</v>
      </c>
      <c r="N517" s="145">
        <v>300</v>
      </c>
      <c r="O517" s="146">
        <f t="shared" si="151"/>
        <v>0</v>
      </c>
      <c r="P517" s="57">
        <f t="shared" si="148"/>
        <v>100</v>
      </c>
      <c r="Q517" s="15"/>
    </row>
    <row r="518" spans="1:17" ht="28.5" outlineLevel="2" x14ac:dyDescent="0.2">
      <c r="A518" s="110">
        <f t="shared" ref="A518:A581" si="152">1+A517</f>
        <v>515</v>
      </c>
      <c r="B518" s="55" t="s">
        <v>1017</v>
      </c>
      <c r="C518" s="56" t="s">
        <v>939</v>
      </c>
      <c r="D518" s="56" t="s">
        <v>752</v>
      </c>
      <c r="E518" s="56" t="s">
        <v>42</v>
      </c>
      <c r="F518" s="56" t="s">
        <v>46</v>
      </c>
      <c r="G518" s="56" t="s">
        <v>35</v>
      </c>
      <c r="H518" s="56" t="s">
        <v>967</v>
      </c>
      <c r="I518" s="56" t="s">
        <v>25</v>
      </c>
      <c r="J518" s="56" t="s">
        <v>25</v>
      </c>
      <c r="K518" s="55" t="s">
        <v>1018</v>
      </c>
      <c r="L518" s="143">
        <v>0</v>
      </c>
      <c r="M518" s="144">
        <v>300</v>
      </c>
      <c r="N518" s="145">
        <v>300</v>
      </c>
      <c r="O518" s="146">
        <f t="shared" si="151"/>
        <v>0</v>
      </c>
      <c r="P518" s="57">
        <f t="shared" si="148"/>
        <v>100</v>
      </c>
      <c r="Q518" s="15"/>
    </row>
    <row r="519" spans="1:17" ht="28.5" outlineLevel="2" x14ac:dyDescent="0.2">
      <c r="A519" s="110">
        <f t="shared" si="152"/>
        <v>516</v>
      </c>
      <c r="B519" s="55" t="s">
        <v>1019</v>
      </c>
      <c r="C519" s="56" t="s">
        <v>939</v>
      </c>
      <c r="D519" s="56" t="s">
        <v>752</v>
      </c>
      <c r="E519" s="56" t="s">
        <v>1020</v>
      </c>
      <c r="F519" s="56" t="s">
        <v>46</v>
      </c>
      <c r="G519" s="56" t="s">
        <v>35</v>
      </c>
      <c r="H519" s="56" t="s">
        <v>967</v>
      </c>
      <c r="I519" s="56" t="s">
        <v>25</v>
      </c>
      <c r="J519" s="56" t="s">
        <v>25</v>
      </c>
      <c r="K519" s="55" t="s">
        <v>1021</v>
      </c>
      <c r="L519" s="143">
        <v>0</v>
      </c>
      <c r="M519" s="144">
        <v>300</v>
      </c>
      <c r="N519" s="145">
        <v>300</v>
      </c>
      <c r="O519" s="146">
        <f t="shared" si="151"/>
        <v>0</v>
      </c>
      <c r="P519" s="57">
        <f t="shared" si="148"/>
        <v>100</v>
      </c>
      <c r="Q519" s="15"/>
    </row>
    <row r="520" spans="1:17" ht="14.25" customHeight="1" outlineLevel="2" x14ac:dyDescent="0.2">
      <c r="A520" s="110">
        <f t="shared" si="152"/>
        <v>517</v>
      </c>
      <c r="B520" s="55" t="s">
        <v>1022</v>
      </c>
      <c r="C520" s="56" t="s">
        <v>939</v>
      </c>
      <c r="D520" s="56" t="s">
        <v>752</v>
      </c>
      <c r="E520" s="56" t="s">
        <v>1023</v>
      </c>
      <c r="F520" s="56" t="s">
        <v>46</v>
      </c>
      <c r="G520" s="56" t="s">
        <v>35</v>
      </c>
      <c r="H520" s="56" t="s">
        <v>967</v>
      </c>
      <c r="I520" s="56" t="s">
        <v>25</v>
      </c>
      <c r="J520" s="56" t="s">
        <v>25</v>
      </c>
      <c r="K520" s="55" t="s">
        <v>1024</v>
      </c>
      <c r="L520" s="143">
        <v>0</v>
      </c>
      <c r="M520" s="144">
        <v>1500</v>
      </c>
      <c r="N520" s="145">
        <v>1500</v>
      </c>
      <c r="O520" s="146">
        <f t="shared" si="151"/>
        <v>0</v>
      </c>
      <c r="P520" s="57">
        <f t="shared" si="148"/>
        <v>100</v>
      </c>
      <c r="Q520" s="15"/>
    </row>
    <row r="521" spans="1:17" ht="28.5" outlineLevel="2" x14ac:dyDescent="0.2">
      <c r="A521" s="110">
        <f t="shared" si="152"/>
        <v>518</v>
      </c>
      <c r="B521" s="55" t="s">
        <v>1025</v>
      </c>
      <c r="C521" s="56" t="s">
        <v>939</v>
      </c>
      <c r="D521" s="56" t="s">
        <v>752</v>
      </c>
      <c r="E521" s="56" t="s">
        <v>1026</v>
      </c>
      <c r="F521" s="56" t="s">
        <v>46</v>
      </c>
      <c r="G521" s="56" t="s">
        <v>35</v>
      </c>
      <c r="H521" s="56" t="s">
        <v>967</v>
      </c>
      <c r="I521" s="56" t="s">
        <v>25</v>
      </c>
      <c r="J521" s="56" t="s">
        <v>25</v>
      </c>
      <c r="K521" s="55" t="s">
        <v>1027</v>
      </c>
      <c r="L521" s="143">
        <v>0</v>
      </c>
      <c r="M521" s="144">
        <v>300</v>
      </c>
      <c r="N521" s="145">
        <v>300</v>
      </c>
      <c r="O521" s="146">
        <f t="shared" si="151"/>
        <v>0</v>
      </c>
      <c r="P521" s="57">
        <f t="shared" si="148"/>
        <v>100</v>
      </c>
      <c r="Q521" s="15"/>
    </row>
    <row r="522" spans="1:17" ht="28.5" outlineLevel="2" x14ac:dyDescent="0.2">
      <c r="A522" s="110">
        <f t="shared" si="152"/>
        <v>519</v>
      </c>
      <c r="B522" s="55" t="s">
        <v>1028</v>
      </c>
      <c r="C522" s="56" t="s">
        <v>939</v>
      </c>
      <c r="D522" s="56" t="s">
        <v>752</v>
      </c>
      <c r="E522" s="56" t="s">
        <v>1029</v>
      </c>
      <c r="F522" s="56" t="s">
        <v>46</v>
      </c>
      <c r="G522" s="56" t="s">
        <v>35</v>
      </c>
      <c r="H522" s="56" t="s">
        <v>967</v>
      </c>
      <c r="I522" s="56" t="s">
        <v>25</v>
      </c>
      <c r="J522" s="56" t="s">
        <v>25</v>
      </c>
      <c r="K522" s="55" t="s">
        <v>1030</v>
      </c>
      <c r="L522" s="143">
        <v>0</v>
      </c>
      <c r="M522" s="144">
        <v>300</v>
      </c>
      <c r="N522" s="145">
        <v>300</v>
      </c>
      <c r="O522" s="146">
        <f t="shared" si="151"/>
        <v>0</v>
      </c>
      <c r="P522" s="57">
        <f t="shared" si="148"/>
        <v>100</v>
      </c>
      <c r="Q522" s="15"/>
    </row>
    <row r="523" spans="1:17" ht="28.5" outlineLevel="2" x14ac:dyDescent="0.2">
      <c r="A523" s="110">
        <f t="shared" si="152"/>
        <v>520</v>
      </c>
      <c r="B523" s="55" t="s">
        <v>1031</v>
      </c>
      <c r="C523" s="56" t="s">
        <v>939</v>
      </c>
      <c r="D523" s="56" t="s">
        <v>752</v>
      </c>
      <c r="E523" s="56" t="s">
        <v>1032</v>
      </c>
      <c r="F523" s="56" t="s">
        <v>46</v>
      </c>
      <c r="G523" s="56" t="s">
        <v>35</v>
      </c>
      <c r="H523" s="56" t="s">
        <v>967</v>
      </c>
      <c r="I523" s="56" t="s">
        <v>25</v>
      </c>
      <c r="J523" s="56" t="s">
        <v>25</v>
      </c>
      <c r="K523" s="55" t="s">
        <v>1033</v>
      </c>
      <c r="L523" s="143">
        <v>0</v>
      </c>
      <c r="M523" s="144">
        <v>500</v>
      </c>
      <c r="N523" s="145">
        <v>500</v>
      </c>
      <c r="O523" s="146">
        <f t="shared" si="151"/>
        <v>0</v>
      </c>
      <c r="P523" s="57">
        <f t="shared" si="148"/>
        <v>100</v>
      </c>
      <c r="Q523" s="15"/>
    </row>
    <row r="524" spans="1:17" ht="28.5" outlineLevel="2" x14ac:dyDescent="0.2">
      <c r="A524" s="110">
        <f t="shared" si="152"/>
        <v>521</v>
      </c>
      <c r="B524" s="55" t="s">
        <v>1034</v>
      </c>
      <c r="C524" s="56" t="s">
        <v>939</v>
      </c>
      <c r="D524" s="56" t="s">
        <v>752</v>
      </c>
      <c r="E524" s="56" t="s">
        <v>1035</v>
      </c>
      <c r="F524" s="56" t="s">
        <v>46</v>
      </c>
      <c r="G524" s="56" t="s">
        <v>35</v>
      </c>
      <c r="H524" s="56" t="s">
        <v>967</v>
      </c>
      <c r="I524" s="56" t="s">
        <v>25</v>
      </c>
      <c r="J524" s="56" t="s">
        <v>25</v>
      </c>
      <c r="K524" s="55" t="s">
        <v>1036</v>
      </c>
      <c r="L524" s="143">
        <v>0</v>
      </c>
      <c r="M524" s="144">
        <v>1000</v>
      </c>
      <c r="N524" s="145">
        <v>1000</v>
      </c>
      <c r="O524" s="146">
        <f t="shared" si="151"/>
        <v>0</v>
      </c>
      <c r="P524" s="57">
        <f t="shared" si="148"/>
        <v>100</v>
      </c>
      <c r="Q524" s="15"/>
    </row>
    <row r="525" spans="1:17" s="16" customFormat="1" outlineLevel="1" x14ac:dyDescent="0.2">
      <c r="A525" s="111">
        <f t="shared" si="152"/>
        <v>522</v>
      </c>
      <c r="B525" s="58" t="s">
        <v>1613</v>
      </c>
      <c r="C525" s="59">
        <v>236650</v>
      </c>
      <c r="D525" s="59">
        <v>2007</v>
      </c>
      <c r="E525" s="59"/>
      <c r="F525" s="59"/>
      <c r="G525" s="59"/>
      <c r="H525" s="59" t="s">
        <v>123</v>
      </c>
      <c r="I525" s="59"/>
      <c r="J525" s="59"/>
      <c r="K525" s="60"/>
      <c r="L525" s="150">
        <f>SUM(L526:L601)</f>
        <v>25500</v>
      </c>
      <c r="M525" s="150">
        <f t="shared" ref="M525:O525" si="153">SUM(M526:M601)</f>
        <v>17210</v>
      </c>
      <c r="N525" s="150">
        <f t="shared" si="153"/>
        <v>8584</v>
      </c>
      <c r="O525" s="151">
        <f t="shared" si="153"/>
        <v>-8626</v>
      </c>
      <c r="P525" s="19">
        <f t="shared" si="148"/>
        <v>49.877977919814057</v>
      </c>
      <c r="Q525" s="15"/>
    </row>
    <row r="526" spans="1:17" outlineLevel="2" x14ac:dyDescent="0.2">
      <c r="A526" s="110">
        <f t="shared" si="152"/>
        <v>523</v>
      </c>
      <c r="B526" s="55" t="s">
        <v>1037</v>
      </c>
      <c r="C526" s="56" t="s">
        <v>939</v>
      </c>
      <c r="D526" s="56" t="s">
        <v>606</v>
      </c>
      <c r="E526" s="56" t="s">
        <v>25</v>
      </c>
      <c r="F526" s="56" t="s">
        <v>96</v>
      </c>
      <c r="G526" s="56" t="s">
        <v>112</v>
      </c>
      <c r="H526" s="56" t="s">
        <v>123</v>
      </c>
      <c r="I526" s="56" t="s">
        <v>25</v>
      </c>
      <c r="J526" s="56" t="s">
        <v>25</v>
      </c>
      <c r="K526" s="55"/>
      <c r="L526" s="143">
        <v>25500</v>
      </c>
      <c r="M526" s="144">
        <v>1005</v>
      </c>
      <c r="N526" s="145">
        <v>0</v>
      </c>
      <c r="O526" s="146">
        <f t="shared" ref="O526:O589" si="154">N526-M526</f>
        <v>-1005</v>
      </c>
      <c r="P526" s="57">
        <f t="shared" si="148"/>
        <v>0</v>
      </c>
      <c r="Q526" s="15"/>
    </row>
    <row r="527" spans="1:17" ht="28.5" outlineLevel="2" x14ac:dyDescent="0.2">
      <c r="A527" s="110">
        <f t="shared" si="152"/>
        <v>524</v>
      </c>
      <c r="B527" s="55" t="s">
        <v>1038</v>
      </c>
      <c r="C527" s="56" t="s">
        <v>939</v>
      </c>
      <c r="D527" s="56" t="s">
        <v>606</v>
      </c>
      <c r="E527" s="56" t="s">
        <v>1039</v>
      </c>
      <c r="F527" s="56" t="s">
        <v>190</v>
      </c>
      <c r="G527" s="56" t="s">
        <v>35</v>
      </c>
      <c r="H527" s="56" t="s">
        <v>123</v>
      </c>
      <c r="I527" s="56" t="s">
        <v>25</v>
      </c>
      <c r="J527" s="56" t="s">
        <v>25</v>
      </c>
      <c r="K527" s="55" t="s">
        <v>1040</v>
      </c>
      <c r="L527" s="143">
        <v>0</v>
      </c>
      <c r="M527" s="144">
        <v>60</v>
      </c>
      <c r="N527" s="145">
        <v>60</v>
      </c>
      <c r="O527" s="146">
        <f t="shared" si="154"/>
        <v>0</v>
      </c>
      <c r="P527" s="57">
        <f t="shared" si="148"/>
        <v>100</v>
      </c>
      <c r="Q527" s="15"/>
    </row>
    <row r="528" spans="1:17" outlineLevel="2" x14ac:dyDescent="0.2">
      <c r="A528" s="110">
        <f t="shared" si="152"/>
        <v>525</v>
      </c>
      <c r="B528" s="55" t="s">
        <v>1041</v>
      </c>
      <c r="C528" s="56" t="s">
        <v>939</v>
      </c>
      <c r="D528" s="56" t="s">
        <v>606</v>
      </c>
      <c r="E528" s="56" t="s">
        <v>615</v>
      </c>
      <c r="F528" s="56" t="s">
        <v>190</v>
      </c>
      <c r="G528" s="56" t="s">
        <v>35</v>
      </c>
      <c r="H528" s="56" t="s">
        <v>123</v>
      </c>
      <c r="I528" s="56" t="s">
        <v>25</v>
      </c>
      <c r="J528" s="56" t="s">
        <v>25</v>
      </c>
      <c r="K528" s="55" t="s">
        <v>1042</v>
      </c>
      <c r="L528" s="143">
        <v>0</v>
      </c>
      <c r="M528" s="144">
        <v>350</v>
      </c>
      <c r="N528" s="145">
        <v>0</v>
      </c>
      <c r="O528" s="146">
        <f t="shared" si="154"/>
        <v>-350</v>
      </c>
      <c r="P528" s="57">
        <f t="shared" si="148"/>
        <v>0</v>
      </c>
      <c r="Q528" s="15"/>
    </row>
    <row r="529" spans="1:17" outlineLevel="2" x14ac:dyDescent="0.2">
      <c r="A529" s="110">
        <f t="shared" si="152"/>
        <v>526</v>
      </c>
      <c r="B529" s="55" t="s">
        <v>1043</v>
      </c>
      <c r="C529" s="56" t="s">
        <v>939</v>
      </c>
      <c r="D529" s="56" t="s">
        <v>606</v>
      </c>
      <c r="E529" s="56" t="s">
        <v>642</v>
      </c>
      <c r="F529" s="56" t="s">
        <v>190</v>
      </c>
      <c r="G529" s="56" t="s">
        <v>35</v>
      </c>
      <c r="H529" s="56" t="s">
        <v>123</v>
      </c>
      <c r="I529" s="56" t="s">
        <v>25</v>
      </c>
      <c r="J529" s="56" t="s">
        <v>25</v>
      </c>
      <c r="K529" s="55" t="s">
        <v>1044</v>
      </c>
      <c r="L529" s="143">
        <v>0</v>
      </c>
      <c r="M529" s="144">
        <v>350</v>
      </c>
      <c r="N529" s="145">
        <v>350</v>
      </c>
      <c r="O529" s="146">
        <f t="shared" si="154"/>
        <v>0</v>
      </c>
      <c r="P529" s="57">
        <f t="shared" si="148"/>
        <v>100</v>
      </c>
      <c r="Q529" s="15"/>
    </row>
    <row r="530" spans="1:17" outlineLevel="2" x14ac:dyDescent="0.2">
      <c r="A530" s="110">
        <f t="shared" si="152"/>
        <v>527</v>
      </c>
      <c r="B530" s="55" t="s">
        <v>1045</v>
      </c>
      <c r="C530" s="56" t="s">
        <v>939</v>
      </c>
      <c r="D530" s="56" t="s">
        <v>606</v>
      </c>
      <c r="E530" s="56" t="s">
        <v>1046</v>
      </c>
      <c r="F530" s="56" t="s">
        <v>190</v>
      </c>
      <c r="G530" s="56" t="s">
        <v>35</v>
      </c>
      <c r="H530" s="56" t="s">
        <v>123</v>
      </c>
      <c r="I530" s="56" t="s">
        <v>25</v>
      </c>
      <c r="J530" s="56" t="s">
        <v>25</v>
      </c>
      <c r="K530" s="55" t="s">
        <v>1047</v>
      </c>
      <c r="L530" s="143">
        <v>0</v>
      </c>
      <c r="M530" s="144">
        <v>350</v>
      </c>
      <c r="N530" s="145">
        <v>315</v>
      </c>
      <c r="O530" s="146">
        <f t="shared" si="154"/>
        <v>-35</v>
      </c>
      <c r="P530" s="57">
        <f t="shared" si="148"/>
        <v>90</v>
      </c>
      <c r="Q530" s="15"/>
    </row>
    <row r="531" spans="1:17" ht="28.5" outlineLevel="2" x14ac:dyDescent="0.2">
      <c r="A531" s="110">
        <f t="shared" si="152"/>
        <v>528</v>
      </c>
      <c r="B531" s="55" t="s">
        <v>1048</v>
      </c>
      <c r="C531" s="56" t="s">
        <v>939</v>
      </c>
      <c r="D531" s="56" t="s">
        <v>606</v>
      </c>
      <c r="E531" s="56" t="s">
        <v>833</v>
      </c>
      <c r="F531" s="56" t="s">
        <v>288</v>
      </c>
      <c r="G531" s="56" t="s">
        <v>35</v>
      </c>
      <c r="H531" s="56" t="s">
        <v>123</v>
      </c>
      <c r="I531" s="56" t="s">
        <v>25</v>
      </c>
      <c r="J531" s="56" t="s">
        <v>25</v>
      </c>
      <c r="K531" s="55" t="s">
        <v>1049</v>
      </c>
      <c r="L531" s="143">
        <v>0</v>
      </c>
      <c r="M531" s="144">
        <v>315</v>
      </c>
      <c r="N531" s="145">
        <v>219</v>
      </c>
      <c r="O531" s="146">
        <f t="shared" si="154"/>
        <v>-96</v>
      </c>
      <c r="P531" s="57">
        <f t="shared" si="148"/>
        <v>69.523809523809518</v>
      </c>
      <c r="Q531" s="15"/>
    </row>
    <row r="532" spans="1:17" outlineLevel="2" x14ac:dyDescent="0.2">
      <c r="A532" s="110">
        <f t="shared" si="152"/>
        <v>529</v>
      </c>
      <c r="B532" s="55" t="s">
        <v>1050</v>
      </c>
      <c r="C532" s="56" t="s">
        <v>939</v>
      </c>
      <c r="D532" s="56" t="s">
        <v>606</v>
      </c>
      <c r="E532" s="56" t="s">
        <v>1051</v>
      </c>
      <c r="F532" s="56" t="s">
        <v>288</v>
      </c>
      <c r="G532" s="56" t="s">
        <v>35</v>
      </c>
      <c r="H532" s="56" t="s">
        <v>123</v>
      </c>
      <c r="I532" s="56" t="s">
        <v>25</v>
      </c>
      <c r="J532" s="56" t="s">
        <v>25</v>
      </c>
      <c r="K532" s="55" t="s">
        <v>1052</v>
      </c>
      <c r="L532" s="143">
        <v>0</v>
      </c>
      <c r="M532" s="144">
        <v>322</v>
      </c>
      <c r="N532" s="145">
        <v>322</v>
      </c>
      <c r="O532" s="146">
        <f t="shared" si="154"/>
        <v>0</v>
      </c>
      <c r="P532" s="57">
        <f t="shared" si="148"/>
        <v>100</v>
      </c>
      <c r="Q532" s="15"/>
    </row>
    <row r="533" spans="1:17" outlineLevel="2" x14ac:dyDescent="0.2">
      <c r="A533" s="110">
        <f t="shared" si="152"/>
        <v>530</v>
      </c>
      <c r="B533" s="55" t="s">
        <v>1053</v>
      </c>
      <c r="C533" s="56" t="s">
        <v>939</v>
      </c>
      <c r="D533" s="56" t="s">
        <v>606</v>
      </c>
      <c r="E533" s="56" t="s">
        <v>1054</v>
      </c>
      <c r="F533" s="56" t="s">
        <v>288</v>
      </c>
      <c r="G533" s="56" t="s">
        <v>35</v>
      </c>
      <c r="H533" s="56" t="s">
        <v>123</v>
      </c>
      <c r="I533" s="56" t="s">
        <v>25</v>
      </c>
      <c r="J533" s="56" t="s">
        <v>25</v>
      </c>
      <c r="K533" s="55" t="s">
        <v>1055</v>
      </c>
      <c r="L533" s="143">
        <v>0</v>
      </c>
      <c r="M533" s="144">
        <v>350</v>
      </c>
      <c r="N533" s="145">
        <v>0</v>
      </c>
      <c r="O533" s="146">
        <f t="shared" si="154"/>
        <v>-350</v>
      </c>
      <c r="P533" s="57">
        <f t="shared" si="148"/>
        <v>0</v>
      </c>
      <c r="Q533" s="15"/>
    </row>
    <row r="534" spans="1:17" outlineLevel="2" x14ac:dyDescent="0.2">
      <c r="A534" s="110">
        <f t="shared" si="152"/>
        <v>531</v>
      </c>
      <c r="B534" s="55" t="s">
        <v>1056</v>
      </c>
      <c r="C534" s="56" t="s">
        <v>939</v>
      </c>
      <c r="D534" s="56" t="s">
        <v>606</v>
      </c>
      <c r="E534" s="56" t="s">
        <v>1057</v>
      </c>
      <c r="F534" s="56" t="s">
        <v>288</v>
      </c>
      <c r="G534" s="56" t="s">
        <v>35</v>
      </c>
      <c r="H534" s="56" t="s">
        <v>123</v>
      </c>
      <c r="I534" s="56" t="s">
        <v>25</v>
      </c>
      <c r="J534" s="56" t="s">
        <v>25</v>
      </c>
      <c r="K534" s="55" t="s">
        <v>1058</v>
      </c>
      <c r="L534" s="143">
        <v>0</v>
      </c>
      <c r="M534" s="144">
        <v>350</v>
      </c>
      <c r="N534" s="145">
        <v>0</v>
      </c>
      <c r="O534" s="146">
        <f t="shared" si="154"/>
        <v>-350</v>
      </c>
      <c r="P534" s="57">
        <f t="shared" si="148"/>
        <v>0</v>
      </c>
      <c r="Q534" s="15"/>
    </row>
    <row r="535" spans="1:17" outlineLevel="2" x14ac:dyDescent="0.2">
      <c r="A535" s="110">
        <f t="shared" si="152"/>
        <v>532</v>
      </c>
      <c r="B535" s="55" t="s">
        <v>1059</v>
      </c>
      <c r="C535" s="56" t="s">
        <v>939</v>
      </c>
      <c r="D535" s="56" t="s">
        <v>606</v>
      </c>
      <c r="E535" s="56" t="s">
        <v>1060</v>
      </c>
      <c r="F535" s="56" t="s">
        <v>288</v>
      </c>
      <c r="G535" s="56" t="s">
        <v>35</v>
      </c>
      <c r="H535" s="56" t="s">
        <v>123</v>
      </c>
      <c r="I535" s="56" t="s">
        <v>25</v>
      </c>
      <c r="J535" s="56" t="s">
        <v>25</v>
      </c>
      <c r="K535" s="55" t="s">
        <v>1061</v>
      </c>
      <c r="L535" s="143">
        <v>0</v>
      </c>
      <c r="M535" s="144">
        <v>350</v>
      </c>
      <c r="N535" s="145">
        <v>0</v>
      </c>
      <c r="O535" s="146">
        <f t="shared" si="154"/>
        <v>-350</v>
      </c>
      <c r="P535" s="57">
        <f t="shared" si="148"/>
        <v>0</v>
      </c>
      <c r="Q535" s="15"/>
    </row>
    <row r="536" spans="1:17" ht="28.5" outlineLevel="2" x14ac:dyDescent="0.2">
      <c r="A536" s="110">
        <f t="shared" si="152"/>
        <v>533</v>
      </c>
      <c r="B536" s="55" t="s">
        <v>1062</v>
      </c>
      <c r="C536" s="56" t="s">
        <v>939</v>
      </c>
      <c r="D536" s="56" t="s">
        <v>606</v>
      </c>
      <c r="E536" s="56" t="s">
        <v>119</v>
      </c>
      <c r="F536" s="56" t="s">
        <v>1063</v>
      </c>
      <c r="G536" s="56" t="s">
        <v>35</v>
      </c>
      <c r="H536" s="56" t="s">
        <v>123</v>
      </c>
      <c r="I536" s="56" t="s">
        <v>25</v>
      </c>
      <c r="J536" s="56" t="s">
        <v>25</v>
      </c>
      <c r="K536" s="55" t="s">
        <v>1064</v>
      </c>
      <c r="L536" s="143">
        <v>0</v>
      </c>
      <c r="M536" s="144">
        <v>194</v>
      </c>
      <c r="N536" s="145">
        <v>194</v>
      </c>
      <c r="O536" s="146">
        <f t="shared" si="154"/>
        <v>0</v>
      </c>
      <c r="P536" s="57">
        <f t="shared" si="148"/>
        <v>100</v>
      </c>
      <c r="Q536" s="15"/>
    </row>
    <row r="537" spans="1:17" outlineLevel="2" x14ac:dyDescent="0.2">
      <c r="A537" s="110">
        <f t="shared" si="152"/>
        <v>534</v>
      </c>
      <c r="B537" s="55" t="s">
        <v>1065</v>
      </c>
      <c r="C537" s="56" t="s">
        <v>939</v>
      </c>
      <c r="D537" s="56" t="s">
        <v>606</v>
      </c>
      <c r="E537" s="56" t="s">
        <v>1066</v>
      </c>
      <c r="F537" s="56" t="s">
        <v>1067</v>
      </c>
      <c r="G537" s="56" t="s">
        <v>35</v>
      </c>
      <c r="H537" s="56" t="s">
        <v>123</v>
      </c>
      <c r="I537" s="56" t="s">
        <v>25</v>
      </c>
      <c r="J537" s="56" t="s">
        <v>25</v>
      </c>
      <c r="K537" s="55" t="s">
        <v>1068</v>
      </c>
      <c r="L537" s="143">
        <v>0</v>
      </c>
      <c r="M537" s="144">
        <v>50</v>
      </c>
      <c r="N537" s="145">
        <v>50</v>
      </c>
      <c r="O537" s="146">
        <f t="shared" si="154"/>
        <v>0</v>
      </c>
      <c r="P537" s="57">
        <f t="shared" si="148"/>
        <v>100</v>
      </c>
      <c r="Q537" s="15"/>
    </row>
    <row r="538" spans="1:17" ht="28.5" outlineLevel="2" x14ac:dyDescent="0.2">
      <c r="A538" s="110">
        <f t="shared" si="152"/>
        <v>535</v>
      </c>
      <c r="B538" s="55" t="s">
        <v>1069</v>
      </c>
      <c r="C538" s="56" t="s">
        <v>939</v>
      </c>
      <c r="D538" s="56" t="s">
        <v>606</v>
      </c>
      <c r="E538" s="56" t="s">
        <v>1070</v>
      </c>
      <c r="F538" s="56" t="s">
        <v>522</v>
      </c>
      <c r="G538" s="56" t="s">
        <v>35</v>
      </c>
      <c r="H538" s="56" t="s">
        <v>123</v>
      </c>
      <c r="I538" s="56" t="s">
        <v>25</v>
      </c>
      <c r="J538" s="56" t="s">
        <v>25</v>
      </c>
      <c r="K538" s="55" t="s">
        <v>1071</v>
      </c>
      <c r="L538" s="143">
        <v>0</v>
      </c>
      <c r="M538" s="144">
        <v>50</v>
      </c>
      <c r="N538" s="145">
        <v>0</v>
      </c>
      <c r="O538" s="146">
        <f t="shared" si="154"/>
        <v>-50</v>
      </c>
      <c r="P538" s="57">
        <f t="shared" si="148"/>
        <v>0</v>
      </c>
      <c r="Q538" s="15"/>
    </row>
    <row r="539" spans="1:17" ht="28.5" outlineLevel="2" x14ac:dyDescent="0.2">
      <c r="A539" s="110">
        <f t="shared" si="152"/>
        <v>536</v>
      </c>
      <c r="B539" s="55" t="s">
        <v>1072</v>
      </c>
      <c r="C539" s="56" t="s">
        <v>939</v>
      </c>
      <c r="D539" s="56" t="s">
        <v>606</v>
      </c>
      <c r="E539" s="56" t="s">
        <v>1073</v>
      </c>
      <c r="F539" s="56" t="s">
        <v>522</v>
      </c>
      <c r="G539" s="56" t="s">
        <v>35</v>
      </c>
      <c r="H539" s="56" t="s">
        <v>123</v>
      </c>
      <c r="I539" s="56" t="s">
        <v>25</v>
      </c>
      <c r="J539" s="56" t="s">
        <v>25</v>
      </c>
      <c r="K539" s="55" t="s">
        <v>1074</v>
      </c>
      <c r="L539" s="143">
        <v>0</v>
      </c>
      <c r="M539" s="144">
        <v>20</v>
      </c>
      <c r="N539" s="145">
        <v>20</v>
      </c>
      <c r="O539" s="146">
        <f t="shared" si="154"/>
        <v>0</v>
      </c>
      <c r="P539" s="57">
        <f t="shared" si="148"/>
        <v>100</v>
      </c>
      <c r="Q539" s="15"/>
    </row>
    <row r="540" spans="1:17" outlineLevel="2" x14ac:dyDescent="0.2">
      <c r="A540" s="110">
        <f t="shared" si="152"/>
        <v>537</v>
      </c>
      <c r="B540" s="55" t="s">
        <v>1075</v>
      </c>
      <c r="C540" s="56" t="s">
        <v>939</v>
      </c>
      <c r="D540" s="56" t="s">
        <v>606</v>
      </c>
      <c r="E540" s="56" t="s">
        <v>800</v>
      </c>
      <c r="F540" s="56" t="s">
        <v>522</v>
      </c>
      <c r="G540" s="56" t="s">
        <v>35</v>
      </c>
      <c r="H540" s="56" t="s">
        <v>123</v>
      </c>
      <c r="I540" s="56" t="s">
        <v>25</v>
      </c>
      <c r="J540" s="56" t="s">
        <v>25</v>
      </c>
      <c r="K540" s="55" t="s">
        <v>1076</v>
      </c>
      <c r="L540" s="143">
        <v>0</v>
      </c>
      <c r="M540" s="144">
        <v>50</v>
      </c>
      <c r="N540" s="145">
        <v>0</v>
      </c>
      <c r="O540" s="146">
        <f t="shared" si="154"/>
        <v>-50</v>
      </c>
      <c r="P540" s="57">
        <f t="shared" si="148"/>
        <v>0</v>
      </c>
      <c r="Q540" s="15"/>
    </row>
    <row r="541" spans="1:17" ht="28.5" outlineLevel="2" x14ac:dyDescent="0.2">
      <c r="A541" s="110">
        <f t="shared" si="152"/>
        <v>538</v>
      </c>
      <c r="B541" s="55" t="s">
        <v>1077</v>
      </c>
      <c r="C541" s="56" t="s">
        <v>939</v>
      </c>
      <c r="D541" s="56" t="s">
        <v>606</v>
      </c>
      <c r="E541" s="56" t="s">
        <v>858</v>
      </c>
      <c r="F541" s="56" t="s">
        <v>553</v>
      </c>
      <c r="G541" s="56" t="s">
        <v>35</v>
      </c>
      <c r="H541" s="56" t="s">
        <v>123</v>
      </c>
      <c r="I541" s="56" t="s">
        <v>25</v>
      </c>
      <c r="J541" s="56" t="s">
        <v>25</v>
      </c>
      <c r="K541" s="55" t="s">
        <v>1078</v>
      </c>
      <c r="L541" s="143">
        <v>0</v>
      </c>
      <c r="M541" s="144">
        <v>250</v>
      </c>
      <c r="N541" s="145">
        <v>0</v>
      </c>
      <c r="O541" s="146">
        <f t="shared" si="154"/>
        <v>-250</v>
      </c>
      <c r="P541" s="57">
        <f t="shared" si="148"/>
        <v>0</v>
      </c>
      <c r="Q541" s="15"/>
    </row>
    <row r="542" spans="1:17" outlineLevel="2" x14ac:dyDescent="0.2">
      <c r="A542" s="110">
        <f t="shared" si="152"/>
        <v>539</v>
      </c>
      <c r="B542" s="55" t="s">
        <v>1079</v>
      </c>
      <c r="C542" s="56" t="s">
        <v>939</v>
      </c>
      <c r="D542" s="56" t="s">
        <v>606</v>
      </c>
      <c r="E542" s="56" t="s">
        <v>1080</v>
      </c>
      <c r="F542" s="56" t="s">
        <v>553</v>
      </c>
      <c r="G542" s="56" t="s">
        <v>35</v>
      </c>
      <c r="H542" s="56" t="s">
        <v>123</v>
      </c>
      <c r="I542" s="56" t="s">
        <v>25</v>
      </c>
      <c r="J542" s="56" t="s">
        <v>25</v>
      </c>
      <c r="K542" s="55" t="s">
        <v>1081</v>
      </c>
      <c r="L542" s="143">
        <v>0</v>
      </c>
      <c r="M542" s="144">
        <v>205</v>
      </c>
      <c r="N542" s="145">
        <v>0</v>
      </c>
      <c r="O542" s="146">
        <f t="shared" si="154"/>
        <v>-205</v>
      </c>
      <c r="P542" s="57">
        <f t="shared" si="148"/>
        <v>0</v>
      </c>
      <c r="Q542" s="15"/>
    </row>
    <row r="543" spans="1:17" ht="14.25" customHeight="1" outlineLevel="2" x14ac:dyDescent="0.2">
      <c r="A543" s="110">
        <f t="shared" si="152"/>
        <v>540</v>
      </c>
      <c r="B543" s="55" t="s">
        <v>1082</v>
      </c>
      <c r="C543" s="56" t="s">
        <v>939</v>
      </c>
      <c r="D543" s="56" t="s">
        <v>606</v>
      </c>
      <c r="E543" s="56" t="s">
        <v>563</v>
      </c>
      <c r="F543" s="56" t="s">
        <v>1083</v>
      </c>
      <c r="G543" s="56" t="s">
        <v>35</v>
      </c>
      <c r="H543" s="56" t="s">
        <v>123</v>
      </c>
      <c r="I543" s="56" t="s">
        <v>25</v>
      </c>
      <c r="J543" s="56" t="s">
        <v>25</v>
      </c>
      <c r="K543" s="55" t="s">
        <v>1084</v>
      </c>
      <c r="L543" s="143">
        <v>0</v>
      </c>
      <c r="M543" s="144">
        <v>250</v>
      </c>
      <c r="N543" s="145">
        <v>0</v>
      </c>
      <c r="O543" s="146">
        <f t="shared" si="154"/>
        <v>-250</v>
      </c>
      <c r="P543" s="57">
        <f t="shared" si="148"/>
        <v>0</v>
      </c>
      <c r="Q543" s="15"/>
    </row>
    <row r="544" spans="1:17" ht="14.25" customHeight="1" outlineLevel="2" x14ac:dyDescent="0.2">
      <c r="A544" s="110">
        <f t="shared" si="152"/>
        <v>541</v>
      </c>
      <c r="B544" s="55" t="s">
        <v>1085</v>
      </c>
      <c r="C544" s="56" t="s">
        <v>939</v>
      </c>
      <c r="D544" s="56" t="s">
        <v>606</v>
      </c>
      <c r="E544" s="56" t="s">
        <v>623</v>
      </c>
      <c r="F544" s="56" t="s">
        <v>1083</v>
      </c>
      <c r="G544" s="56" t="s">
        <v>35</v>
      </c>
      <c r="H544" s="56" t="s">
        <v>123</v>
      </c>
      <c r="I544" s="56" t="s">
        <v>25</v>
      </c>
      <c r="J544" s="56" t="s">
        <v>25</v>
      </c>
      <c r="K544" s="55" t="s">
        <v>1086</v>
      </c>
      <c r="L544" s="143">
        <v>0</v>
      </c>
      <c r="M544" s="144">
        <v>194</v>
      </c>
      <c r="N544" s="145">
        <v>0</v>
      </c>
      <c r="O544" s="146">
        <f t="shared" si="154"/>
        <v>-194</v>
      </c>
      <c r="P544" s="57">
        <f t="shared" si="148"/>
        <v>0</v>
      </c>
      <c r="Q544" s="15"/>
    </row>
    <row r="545" spans="1:17" ht="28.5" outlineLevel="2" x14ac:dyDescent="0.2">
      <c r="A545" s="110">
        <f t="shared" si="152"/>
        <v>542</v>
      </c>
      <c r="B545" s="55" t="s">
        <v>1087</v>
      </c>
      <c r="C545" s="56" t="s">
        <v>939</v>
      </c>
      <c r="D545" s="56" t="s">
        <v>606</v>
      </c>
      <c r="E545" s="56" t="s">
        <v>1088</v>
      </c>
      <c r="F545" s="56" t="s">
        <v>1083</v>
      </c>
      <c r="G545" s="56" t="s">
        <v>35</v>
      </c>
      <c r="H545" s="56" t="s">
        <v>123</v>
      </c>
      <c r="I545" s="56" t="s">
        <v>25</v>
      </c>
      <c r="J545" s="56" t="s">
        <v>25</v>
      </c>
      <c r="K545" s="55" t="s">
        <v>1089</v>
      </c>
      <c r="L545" s="143">
        <v>0</v>
      </c>
      <c r="M545" s="144">
        <v>89</v>
      </c>
      <c r="N545" s="145">
        <v>0</v>
      </c>
      <c r="O545" s="146">
        <f t="shared" si="154"/>
        <v>-89</v>
      </c>
      <c r="P545" s="57">
        <f t="shared" ref="P545:P607" si="155">N545/M545*100</f>
        <v>0</v>
      </c>
      <c r="Q545" s="15"/>
    </row>
    <row r="546" spans="1:17" outlineLevel="2" x14ac:dyDescent="0.2">
      <c r="A546" s="110">
        <f t="shared" si="152"/>
        <v>543</v>
      </c>
      <c r="B546" s="55" t="s">
        <v>1090</v>
      </c>
      <c r="C546" s="56" t="s">
        <v>939</v>
      </c>
      <c r="D546" s="56" t="s">
        <v>606</v>
      </c>
      <c r="E546" s="56" t="s">
        <v>563</v>
      </c>
      <c r="F546" s="56" t="s">
        <v>34</v>
      </c>
      <c r="G546" s="56" t="s">
        <v>35</v>
      </c>
      <c r="H546" s="56" t="s">
        <v>123</v>
      </c>
      <c r="I546" s="56" t="s">
        <v>25</v>
      </c>
      <c r="J546" s="56" t="s">
        <v>25</v>
      </c>
      <c r="K546" s="55" t="s">
        <v>1091</v>
      </c>
      <c r="L546" s="143">
        <v>0</v>
      </c>
      <c r="M546" s="144">
        <v>120</v>
      </c>
      <c r="N546" s="145">
        <v>110</v>
      </c>
      <c r="O546" s="146">
        <f t="shared" si="154"/>
        <v>-10</v>
      </c>
      <c r="P546" s="57">
        <f t="shared" si="155"/>
        <v>91.666666666666657</v>
      </c>
      <c r="Q546" s="15"/>
    </row>
    <row r="547" spans="1:17" ht="28.5" outlineLevel="2" x14ac:dyDescent="0.2">
      <c r="A547" s="110">
        <f t="shared" si="152"/>
        <v>544</v>
      </c>
      <c r="B547" s="55" t="s">
        <v>1092</v>
      </c>
      <c r="C547" s="56" t="s">
        <v>939</v>
      </c>
      <c r="D547" s="56" t="s">
        <v>606</v>
      </c>
      <c r="E547" s="56" t="s">
        <v>1093</v>
      </c>
      <c r="F547" s="56" t="s">
        <v>34</v>
      </c>
      <c r="G547" s="56" t="s">
        <v>35</v>
      </c>
      <c r="H547" s="56" t="s">
        <v>123</v>
      </c>
      <c r="I547" s="56" t="s">
        <v>25</v>
      </c>
      <c r="J547" s="56" t="s">
        <v>25</v>
      </c>
      <c r="K547" s="55" t="s">
        <v>1094</v>
      </c>
      <c r="L547" s="143">
        <v>0</v>
      </c>
      <c r="M547" s="144">
        <v>200</v>
      </c>
      <c r="N547" s="145">
        <v>200</v>
      </c>
      <c r="O547" s="146">
        <f t="shared" si="154"/>
        <v>0</v>
      </c>
      <c r="P547" s="57">
        <f t="shared" si="155"/>
        <v>100</v>
      </c>
      <c r="Q547" s="15"/>
    </row>
    <row r="548" spans="1:17" ht="28.5" outlineLevel="2" x14ac:dyDescent="0.2">
      <c r="A548" s="110">
        <f t="shared" si="152"/>
        <v>545</v>
      </c>
      <c r="B548" s="55" t="s">
        <v>1095</v>
      </c>
      <c r="C548" s="56" t="s">
        <v>939</v>
      </c>
      <c r="D548" s="56" t="s">
        <v>606</v>
      </c>
      <c r="E548" s="56" t="s">
        <v>743</v>
      </c>
      <c r="F548" s="56" t="s">
        <v>1096</v>
      </c>
      <c r="G548" s="56" t="s">
        <v>35</v>
      </c>
      <c r="H548" s="56" t="s">
        <v>123</v>
      </c>
      <c r="I548" s="56" t="s">
        <v>25</v>
      </c>
      <c r="J548" s="56" t="s">
        <v>25</v>
      </c>
      <c r="K548" s="55" t="s">
        <v>1097</v>
      </c>
      <c r="L548" s="143">
        <v>0</v>
      </c>
      <c r="M548" s="144">
        <v>48</v>
      </c>
      <c r="N548" s="145">
        <v>46</v>
      </c>
      <c r="O548" s="146">
        <f t="shared" si="154"/>
        <v>-2</v>
      </c>
      <c r="P548" s="57">
        <f t="shared" si="155"/>
        <v>95.833333333333343</v>
      </c>
      <c r="Q548" s="15"/>
    </row>
    <row r="549" spans="1:17" ht="28.5" outlineLevel="2" x14ac:dyDescent="0.2">
      <c r="A549" s="110">
        <f t="shared" si="152"/>
        <v>546</v>
      </c>
      <c r="B549" s="55" t="s">
        <v>1098</v>
      </c>
      <c r="C549" s="56" t="s">
        <v>939</v>
      </c>
      <c r="D549" s="56" t="s">
        <v>606</v>
      </c>
      <c r="E549" s="56" t="s">
        <v>1099</v>
      </c>
      <c r="F549" s="56" t="s">
        <v>1100</v>
      </c>
      <c r="G549" s="56" t="s">
        <v>35</v>
      </c>
      <c r="H549" s="56" t="s">
        <v>123</v>
      </c>
      <c r="I549" s="56" t="s">
        <v>25</v>
      </c>
      <c r="J549" s="56" t="s">
        <v>25</v>
      </c>
      <c r="K549" s="55" t="s">
        <v>1101</v>
      </c>
      <c r="L549" s="143">
        <v>0</v>
      </c>
      <c r="M549" s="144">
        <v>250</v>
      </c>
      <c r="N549" s="145">
        <v>250</v>
      </c>
      <c r="O549" s="146">
        <f t="shared" si="154"/>
        <v>0</v>
      </c>
      <c r="P549" s="57">
        <f t="shared" si="155"/>
        <v>100</v>
      </c>
      <c r="Q549" s="15"/>
    </row>
    <row r="550" spans="1:17" outlineLevel="2" x14ac:dyDescent="0.2">
      <c r="A550" s="110">
        <f t="shared" si="152"/>
        <v>547</v>
      </c>
      <c r="B550" s="55" t="s">
        <v>1102</v>
      </c>
      <c r="C550" s="56" t="s">
        <v>939</v>
      </c>
      <c r="D550" s="56" t="s">
        <v>606</v>
      </c>
      <c r="E550" s="56" t="s">
        <v>1103</v>
      </c>
      <c r="F550" s="56" t="s">
        <v>1100</v>
      </c>
      <c r="G550" s="56" t="s">
        <v>35</v>
      </c>
      <c r="H550" s="56" t="s">
        <v>123</v>
      </c>
      <c r="I550" s="56" t="s">
        <v>25</v>
      </c>
      <c r="J550" s="56" t="s">
        <v>25</v>
      </c>
      <c r="K550" s="55" t="s">
        <v>1104</v>
      </c>
      <c r="L550" s="143">
        <v>0</v>
      </c>
      <c r="M550" s="144">
        <v>250</v>
      </c>
      <c r="N550" s="145">
        <v>250</v>
      </c>
      <c r="O550" s="146">
        <f t="shared" si="154"/>
        <v>0</v>
      </c>
      <c r="P550" s="57">
        <f t="shared" si="155"/>
        <v>100</v>
      </c>
      <c r="Q550" s="15"/>
    </row>
    <row r="551" spans="1:17" ht="28.5" outlineLevel="2" x14ac:dyDescent="0.2">
      <c r="A551" s="110">
        <f t="shared" si="152"/>
        <v>548</v>
      </c>
      <c r="B551" s="55" t="s">
        <v>1105</v>
      </c>
      <c r="C551" s="56" t="s">
        <v>939</v>
      </c>
      <c r="D551" s="56" t="s">
        <v>606</v>
      </c>
      <c r="E551" s="56" t="s">
        <v>847</v>
      </c>
      <c r="F551" s="56" t="s">
        <v>1106</v>
      </c>
      <c r="G551" s="56" t="s">
        <v>35</v>
      </c>
      <c r="H551" s="56" t="s">
        <v>123</v>
      </c>
      <c r="I551" s="56" t="s">
        <v>25</v>
      </c>
      <c r="J551" s="56" t="s">
        <v>25</v>
      </c>
      <c r="K551" s="55" t="s">
        <v>1107</v>
      </c>
      <c r="L551" s="143">
        <v>0</v>
      </c>
      <c r="M551" s="144">
        <v>37</v>
      </c>
      <c r="N551" s="145">
        <v>0</v>
      </c>
      <c r="O551" s="146">
        <f t="shared" si="154"/>
        <v>-37</v>
      </c>
      <c r="P551" s="57">
        <f t="shared" si="155"/>
        <v>0</v>
      </c>
      <c r="Q551" s="15"/>
    </row>
    <row r="552" spans="1:17" ht="28.5" outlineLevel="2" x14ac:dyDescent="0.2">
      <c r="A552" s="110">
        <f t="shared" si="152"/>
        <v>549</v>
      </c>
      <c r="B552" s="55" t="s">
        <v>1108</v>
      </c>
      <c r="C552" s="56" t="s">
        <v>939</v>
      </c>
      <c r="D552" s="56" t="s">
        <v>606</v>
      </c>
      <c r="E552" s="56" t="s">
        <v>995</v>
      </c>
      <c r="F552" s="56" t="s">
        <v>1106</v>
      </c>
      <c r="G552" s="56" t="s">
        <v>35</v>
      </c>
      <c r="H552" s="56" t="s">
        <v>123</v>
      </c>
      <c r="I552" s="56" t="s">
        <v>25</v>
      </c>
      <c r="J552" s="56" t="s">
        <v>25</v>
      </c>
      <c r="K552" s="55" t="s">
        <v>1109</v>
      </c>
      <c r="L552" s="143">
        <v>0</v>
      </c>
      <c r="M552" s="144">
        <v>37</v>
      </c>
      <c r="N552" s="145">
        <v>0</v>
      </c>
      <c r="O552" s="146">
        <f t="shared" si="154"/>
        <v>-37</v>
      </c>
      <c r="P552" s="57">
        <f t="shared" si="155"/>
        <v>0</v>
      </c>
      <c r="Q552" s="15"/>
    </row>
    <row r="553" spans="1:17" ht="28.5" outlineLevel="2" x14ac:dyDescent="0.2">
      <c r="A553" s="110">
        <f t="shared" si="152"/>
        <v>550</v>
      </c>
      <c r="B553" s="55" t="s">
        <v>1110</v>
      </c>
      <c r="C553" s="56" t="s">
        <v>939</v>
      </c>
      <c r="D553" s="56" t="s">
        <v>606</v>
      </c>
      <c r="E553" s="56" t="s">
        <v>1111</v>
      </c>
      <c r="F553" s="56" t="s">
        <v>1106</v>
      </c>
      <c r="G553" s="56" t="s">
        <v>35</v>
      </c>
      <c r="H553" s="56" t="s">
        <v>123</v>
      </c>
      <c r="I553" s="56" t="s">
        <v>25</v>
      </c>
      <c r="J553" s="56" t="s">
        <v>25</v>
      </c>
      <c r="K553" s="55" t="s">
        <v>1112</v>
      </c>
      <c r="L553" s="143">
        <v>0</v>
      </c>
      <c r="M553" s="144">
        <v>37</v>
      </c>
      <c r="N553" s="145">
        <v>0</v>
      </c>
      <c r="O553" s="146">
        <f t="shared" si="154"/>
        <v>-37</v>
      </c>
      <c r="P553" s="57">
        <f t="shared" si="155"/>
        <v>0</v>
      </c>
      <c r="Q553" s="15"/>
    </row>
    <row r="554" spans="1:17" outlineLevel="2" x14ac:dyDescent="0.2">
      <c r="A554" s="110">
        <f t="shared" si="152"/>
        <v>551</v>
      </c>
      <c r="B554" s="55" t="s">
        <v>1113</v>
      </c>
      <c r="C554" s="56" t="s">
        <v>939</v>
      </c>
      <c r="D554" s="56" t="s">
        <v>606</v>
      </c>
      <c r="E554" s="56" t="s">
        <v>1114</v>
      </c>
      <c r="F554" s="56" t="s">
        <v>1106</v>
      </c>
      <c r="G554" s="56" t="s">
        <v>35</v>
      </c>
      <c r="H554" s="56" t="s">
        <v>123</v>
      </c>
      <c r="I554" s="56" t="s">
        <v>25</v>
      </c>
      <c r="J554" s="56" t="s">
        <v>25</v>
      </c>
      <c r="K554" s="55" t="s">
        <v>1115</v>
      </c>
      <c r="L554" s="143">
        <v>0</v>
      </c>
      <c r="M554" s="144">
        <v>250</v>
      </c>
      <c r="N554" s="145">
        <v>0</v>
      </c>
      <c r="O554" s="146">
        <f t="shared" si="154"/>
        <v>-250</v>
      </c>
      <c r="P554" s="57">
        <f t="shared" si="155"/>
        <v>0</v>
      </c>
      <c r="Q554" s="15"/>
    </row>
    <row r="555" spans="1:17" ht="28.5" outlineLevel="2" x14ac:dyDescent="0.2">
      <c r="A555" s="110">
        <f t="shared" si="152"/>
        <v>552</v>
      </c>
      <c r="B555" s="55" t="s">
        <v>1116</v>
      </c>
      <c r="C555" s="56" t="s">
        <v>939</v>
      </c>
      <c r="D555" s="56" t="s">
        <v>606</v>
      </c>
      <c r="E555" s="56" t="s">
        <v>1117</v>
      </c>
      <c r="F555" s="56" t="s">
        <v>1106</v>
      </c>
      <c r="G555" s="56" t="s">
        <v>35</v>
      </c>
      <c r="H555" s="56" t="s">
        <v>123</v>
      </c>
      <c r="I555" s="56" t="s">
        <v>25</v>
      </c>
      <c r="J555" s="56" t="s">
        <v>25</v>
      </c>
      <c r="K555" s="55" t="s">
        <v>1118</v>
      </c>
      <c r="L555" s="143">
        <v>0</v>
      </c>
      <c r="M555" s="144">
        <v>49</v>
      </c>
      <c r="N555" s="145">
        <v>0</v>
      </c>
      <c r="O555" s="146">
        <f t="shared" si="154"/>
        <v>-49</v>
      </c>
      <c r="P555" s="57">
        <f t="shared" si="155"/>
        <v>0</v>
      </c>
      <c r="Q555" s="15"/>
    </row>
    <row r="556" spans="1:17" outlineLevel="2" x14ac:dyDescent="0.2">
      <c r="A556" s="110">
        <f t="shared" si="152"/>
        <v>553</v>
      </c>
      <c r="B556" s="55" t="s">
        <v>1119</v>
      </c>
      <c r="C556" s="56" t="s">
        <v>939</v>
      </c>
      <c r="D556" s="56" t="s">
        <v>606</v>
      </c>
      <c r="E556" s="56" t="s">
        <v>976</v>
      </c>
      <c r="F556" s="56" t="s">
        <v>761</v>
      </c>
      <c r="G556" s="56" t="s">
        <v>35</v>
      </c>
      <c r="H556" s="56" t="s">
        <v>123</v>
      </c>
      <c r="I556" s="56" t="s">
        <v>25</v>
      </c>
      <c r="J556" s="56" t="s">
        <v>25</v>
      </c>
      <c r="K556" s="55" t="s">
        <v>1120</v>
      </c>
      <c r="L556" s="143">
        <v>0</v>
      </c>
      <c r="M556" s="144">
        <v>250</v>
      </c>
      <c r="N556" s="145">
        <v>250</v>
      </c>
      <c r="O556" s="146">
        <f t="shared" si="154"/>
        <v>0</v>
      </c>
      <c r="P556" s="57">
        <f t="shared" si="155"/>
        <v>100</v>
      </c>
      <c r="Q556" s="15"/>
    </row>
    <row r="557" spans="1:17" outlineLevel="2" x14ac:dyDescent="0.2">
      <c r="A557" s="110">
        <f t="shared" si="152"/>
        <v>554</v>
      </c>
      <c r="B557" s="55" t="s">
        <v>1121</v>
      </c>
      <c r="C557" s="56" t="s">
        <v>939</v>
      </c>
      <c r="D557" s="56" t="s">
        <v>606</v>
      </c>
      <c r="E557" s="56" t="s">
        <v>743</v>
      </c>
      <c r="F557" s="56" t="s">
        <v>761</v>
      </c>
      <c r="G557" s="56" t="s">
        <v>35</v>
      </c>
      <c r="H557" s="56" t="s">
        <v>123</v>
      </c>
      <c r="I557" s="56" t="s">
        <v>25</v>
      </c>
      <c r="J557" s="56" t="s">
        <v>25</v>
      </c>
      <c r="K557" s="55" t="s">
        <v>1122</v>
      </c>
      <c r="L557" s="143">
        <v>0</v>
      </c>
      <c r="M557" s="144">
        <v>76</v>
      </c>
      <c r="N557" s="145">
        <v>76</v>
      </c>
      <c r="O557" s="146">
        <f t="shared" si="154"/>
        <v>0</v>
      </c>
      <c r="P557" s="57">
        <f t="shared" si="155"/>
        <v>100</v>
      </c>
      <c r="Q557" s="15"/>
    </row>
    <row r="558" spans="1:17" outlineLevel="2" x14ac:dyDescent="0.2">
      <c r="A558" s="110">
        <f t="shared" si="152"/>
        <v>555</v>
      </c>
      <c r="B558" s="55" t="s">
        <v>1123</v>
      </c>
      <c r="C558" s="56" t="s">
        <v>939</v>
      </c>
      <c r="D558" s="56" t="s">
        <v>606</v>
      </c>
      <c r="E558" s="56" t="s">
        <v>979</v>
      </c>
      <c r="F558" s="56" t="s">
        <v>761</v>
      </c>
      <c r="G558" s="56" t="s">
        <v>35</v>
      </c>
      <c r="H558" s="56" t="s">
        <v>123</v>
      </c>
      <c r="I558" s="56" t="s">
        <v>25</v>
      </c>
      <c r="J558" s="56" t="s">
        <v>25</v>
      </c>
      <c r="K558" s="55" t="s">
        <v>1124</v>
      </c>
      <c r="L558" s="143">
        <v>0</v>
      </c>
      <c r="M558" s="144">
        <v>240</v>
      </c>
      <c r="N558" s="145">
        <v>0</v>
      </c>
      <c r="O558" s="146">
        <f t="shared" si="154"/>
        <v>-240</v>
      </c>
      <c r="P558" s="57">
        <f t="shared" si="155"/>
        <v>0</v>
      </c>
      <c r="Q558" s="15"/>
    </row>
    <row r="559" spans="1:17" ht="28.5" outlineLevel="2" x14ac:dyDescent="0.2">
      <c r="A559" s="110">
        <f t="shared" si="152"/>
        <v>556</v>
      </c>
      <c r="B559" s="55" t="s">
        <v>1125</v>
      </c>
      <c r="C559" s="56" t="s">
        <v>939</v>
      </c>
      <c r="D559" s="56" t="s">
        <v>606</v>
      </c>
      <c r="E559" s="56" t="s">
        <v>1126</v>
      </c>
      <c r="F559" s="56" t="s">
        <v>761</v>
      </c>
      <c r="G559" s="56" t="s">
        <v>35</v>
      </c>
      <c r="H559" s="56" t="s">
        <v>123</v>
      </c>
      <c r="I559" s="56" t="s">
        <v>25</v>
      </c>
      <c r="J559" s="56" t="s">
        <v>25</v>
      </c>
      <c r="K559" s="55" t="s">
        <v>1127</v>
      </c>
      <c r="L559" s="143">
        <v>0</v>
      </c>
      <c r="M559" s="144">
        <v>160</v>
      </c>
      <c r="N559" s="145">
        <v>160</v>
      </c>
      <c r="O559" s="146">
        <f t="shared" si="154"/>
        <v>0</v>
      </c>
      <c r="P559" s="57">
        <f t="shared" si="155"/>
        <v>100</v>
      </c>
      <c r="Q559" s="15"/>
    </row>
    <row r="560" spans="1:17" ht="28.5" outlineLevel="2" x14ac:dyDescent="0.2">
      <c r="A560" s="110">
        <f t="shared" si="152"/>
        <v>557</v>
      </c>
      <c r="B560" s="55" t="s">
        <v>1128</v>
      </c>
      <c r="C560" s="56" t="s">
        <v>939</v>
      </c>
      <c r="D560" s="56" t="s">
        <v>606</v>
      </c>
      <c r="E560" s="56" t="s">
        <v>733</v>
      </c>
      <c r="F560" s="56" t="s">
        <v>761</v>
      </c>
      <c r="G560" s="56" t="s">
        <v>35</v>
      </c>
      <c r="H560" s="56" t="s">
        <v>123</v>
      </c>
      <c r="I560" s="56" t="s">
        <v>25</v>
      </c>
      <c r="J560" s="56" t="s">
        <v>25</v>
      </c>
      <c r="K560" s="55" t="s">
        <v>1129</v>
      </c>
      <c r="L560" s="143">
        <v>0</v>
      </c>
      <c r="M560" s="144">
        <v>250</v>
      </c>
      <c r="N560" s="145">
        <v>250</v>
      </c>
      <c r="O560" s="146">
        <f t="shared" si="154"/>
        <v>0</v>
      </c>
      <c r="P560" s="57">
        <f t="shared" si="155"/>
        <v>100</v>
      </c>
      <c r="Q560" s="15"/>
    </row>
    <row r="561" spans="1:17" ht="28.5" outlineLevel="2" x14ac:dyDescent="0.2">
      <c r="A561" s="110">
        <f t="shared" si="152"/>
        <v>558</v>
      </c>
      <c r="B561" s="55" t="s">
        <v>1130</v>
      </c>
      <c r="C561" s="56" t="s">
        <v>939</v>
      </c>
      <c r="D561" s="56" t="s">
        <v>606</v>
      </c>
      <c r="E561" s="56" t="s">
        <v>864</v>
      </c>
      <c r="F561" s="56" t="s">
        <v>910</v>
      </c>
      <c r="G561" s="56" t="s">
        <v>35</v>
      </c>
      <c r="H561" s="56" t="s">
        <v>123</v>
      </c>
      <c r="I561" s="56" t="s">
        <v>25</v>
      </c>
      <c r="J561" s="56" t="s">
        <v>25</v>
      </c>
      <c r="K561" s="55" t="s">
        <v>1131</v>
      </c>
      <c r="L561" s="143">
        <v>0</v>
      </c>
      <c r="M561" s="144">
        <v>250</v>
      </c>
      <c r="N561" s="145">
        <v>0</v>
      </c>
      <c r="O561" s="146">
        <f t="shared" si="154"/>
        <v>-250</v>
      </c>
      <c r="P561" s="57">
        <f t="shared" si="155"/>
        <v>0</v>
      </c>
      <c r="Q561" s="15"/>
    </row>
    <row r="562" spans="1:17" outlineLevel="2" x14ac:dyDescent="0.2">
      <c r="A562" s="110">
        <f t="shared" si="152"/>
        <v>559</v>
      </c>
      <c r="B562" s="55" t="s">
        <v>1132</v>
      </c>
      <c r="C562" s="56" t="s">
        <v>939</v>
      </c>
      <c r="D562" s="56" t="s">
        <v>606</v>
      </c>
      <c r="E562" s="56" t="s">
        <v>973</v>
      </c>
      <c r="F562" s="56" t="s">
        <v>1133</v>
      </c>
      <c r="G562" s="56" t="s">
        <v>35</v>
      </c>
      <c r="H562" s="56" t="s">
        <v>123</v>
      </c>
      <c r="I562" s="56" t="s">
        <v>25</v>
      </c>
      <c r="J562" s="56" t="s">
        <v>25</v>
      </c>
      <c r="K562" s="55" t="s">
        <v>1134</v>
      </c>
      <c r="L562" s="143">
        <v>0</v>
      </c>
      <c r="M562" s="144">
        <v>208</v>
      </c>
      <c r="N562" s="145">
        <v>0</v>
      </c>
      <c r="O562" s="146">
        <f t="shared" si="154"/>
        <v>-208</v>
      </c>
      <c r="P562" s="57">
        <f t="shared" si="155"/>
        <v>0</v>
      </c>
      <c r="Q562" s="15"/>
    </row>
    <row r="563" spans="1:17" outlineLevel="2" x14ac:dyDescent="0.2">
      <c r="A563" s="110">
        <f t="shared" si="152"/>
        <v>560</v>
      </c>
      <c r="B563" s="55" t="s">
        <v>1135</v>
      </c>
      <c r="C563" s="56" t="s">
        <v>939</v>
      </c>
      <c r="D563" s="56" t="s">
        <v>606</v>
      </c>
      <c r="E563" s="56" t="s">
        <v>1136</v>
      </c>
      <c r="F563" s="56" t="s">
        <v>1133</v>
      </c>
      <c r="G563" s="56" t="s">
        <v>35</v>
      </c>
      <c r="H563" s="56" t="s">
        <v>123</v>
      </c>
      <c r="I563" s="56" t="s">
        <v>25</v>
      </c>
      <c r="J563" s="56" t="s">
        <v>25</v>
      </c>
      <c r="K563" s="55" t="s">
        <v>1137</v>
      </c>
      <c r="L563" s="143">
        <v>0</v>
      </c>
      <c r="M563" s="144">
        <v>350</v>
      </c>
      <c r="N563" s="145">
        <v>350</v>
      </c>
      <c r="O563" s="146">
        <f t="shared" si="154"/>
        <v>0</v>
      </c>
      <c r="P563" s="57">
        <f t="shared" si="155"/>
        <v>100</v>
      </c>
      <c r="Q563" s="15"/>
    </row>
    <row r="564" spans="1:17" outlineLevel="2" x14ac:dyDescent="0.2">
      <c r="A564" s="110">
        <f t="shared" si="152"/>
        <v>561</v>
      </c>
      <c r="B564" s="55" t="s">
        <v>1138</v>
      </c>
      <c r="C564" s="56" t="s">
        <v>939</v>
      </c>
      <c r="D564" s="56" t="s">
        <v>606</v>
      </c>
      <c r="E564" s="56" t="s">
        <v>1136</v>
      </c>
      <c r="F564" s="56" t="s">
        <v>1133</v>
      </c>
      <c r="G564" s="56" t="s">
        <v>35</v>
      </c>
      <c r="H564" s="56" t="s">
        <v>123</v>
      </c>
      <c r="I564" s="56" t="s">
        <v>25</v>
      </c>
      <c r="J564" s="56" t="s">
        <v>25</v>
      </c>
      <c r="K564" s="55" t="s">
        <v>1139</v>
      </c>
      <c r="L564" s="143">
        <v>0</v>
      </c>
      <c r="M564" s="144">
        <v>300</v>
      </c>
      <c r="N564" s="145">
        <v>300</v>
      </c>
      <c r="O564" s="146">
        <f t="shared" si="154"/>
        <v>0</v>
      </c>
      <c r="P564" s="57">
        <f t="shared" si="155"/>
        <v>100</v>
      </c>
      <c r="Q564" s="15"/>
    </row>
    <row r="565" spans="1:17" ht="28.5" outlineLevel="2" x14ac:dyDescent="0.2">
      <c r="A565" s="110">
        <f t="shared" si="152"/>
        <v>562</v>
      </c>
      <c r="B565" s="55" t="s">
        <v>1140</v>
      </c>
      <c r="C565" s="56" t="s">
        <v>939</v>
      </c>
      <c r="D565" s="56" t="s">
        <v>606</v>
      </c>
      <c r="E565" s="56" t="s">
        <v>1141</v>
      </c>
      <c r="F565" s="56" t="s">
        <v>1133</v>
      </c>
      <c r="G565" s="56" t="s">
        <v>35</v>
      </c>
      <c r="H565" s="56" t="s">
        <v>123</v>
      </c>
      <c r="I565" s="56" t="s">
        <v>25</v>
      </c>
      <c r="J565" s="56" t="s">
        <v>25</v>
      </c>
      <c r="K565" s="55" t="s">
        <v>1142</v>
      </c>
      <c r="L565" s="143">
        <v>0</v>
      </c>
      <c r="M565" s="144">
        <v>350</v>
      </c>
      <c r="N565" s="145">
        <v>0</v>
      </c>
      <c r="O565" s="146">
        <f t="shared" si="154"/>
        <v>-350</v>
      </c>
      <c r="P565" s="57">
        <f t="shared" si="155"/>
        <v>0</v>
      </c>
      <c r="Q565" s="15"/>
    </row>
    <row r="566" spans="1:17" outlineLevel="2" x14ac:dyDescent="0.2">
      <c r="A566" s="110">
        <f t="shared" si="152"/>
        <v>563</v>
      </c>
      <c r="B566" s="55" t="s">
        <v>1143</v>
      </c>
      <c r="C566" s="56" t="s">
        <v>939</v>
      </c>
      <c r="D566" s="56" t="s">
        <v>606</v>
      </c>
      <c r="E566" s="56" t="s">
        <v>989</v>
      </c>
      <c r="F566" s="56" t="s">
        <v>1133</v>
      </c>
      <c r="G566" s="56" t="s">
        <v>35</v>
      </c>
      <c r="H566" s="56" t="s">
        <v>123</v>
      </c>
      <c r="I566" s="56" t="s">
        <v>25</v>
      </c>
      <c r="J566" s="56" t="s">
        <v>25</v>
      </c>
      <c r="K566" s="55" t="s">
        <v>1144</v>
      </c>
      <c r="L566" s="143">
        <v>0</v>
      </c>
      <c r="M566" s="144">
        <v>350</v>
      </c>
      <c r="N566" s="145">
        <v>350</v>
      </c>
      <c r="O566" s="146">
        <f t="shared" si="154"/>
        <v>0</v>
      </c>
      <c r="P566" s="57">
        <f t="shared" si="155"/>
        <v>100</v>
      </c>
      <c r="Q566" s="15"/>
    </row>
    <row r="567" spans="1:17" outlineLevel="2" x14ac:dyDescent="0.2">
      <c r="A567" s="110">
        <f t="shared" si="152"/>
        <v>564</v>
      </c>
      <c r="B567" s="55" t="s">
        <v>1145</v>
      </c>
      <c r="C567" s="56" t="s">
        <v>939</v>
      </c>
      <c r="D567" s="56" t="s">
        <v>606</v>
      </c>
      <c r="E567" s="56" t="s">
        <v>852</v>
      </c>
      <c r="F567" s="56" t="s">
        <v>1133</v>
      </c>
      <c r="G567" s="56" t="s">
        <v>35</v>
      </c>
      <c r="H567" s="56" t="s">
        <v>123</v>
      </c>
      <c r="I567" s="56" t="s">
        <v>25</v>
      </c>
      <c r="J567" s="56" t="s">
        <v>25</v>
      </c>
      <c r="K567" s="55" t="s">
        <v>1146</v>
      </c>
      <c r="L567" s="143">
        <v>0</v>
      </c>
      <c r="M567" s="144">
        <v>350</v>
      </c>
      <c r="N567" s="145">
        <v>0</v>
      </c>
      <c r="O567" s="146">
        <f t="shared" si="154"/>
        <v>-350</v>
      </c>
      <c r="P567" s="57">
        <f t="shared" si="155"/>
        <v>0</v>
      </c>
      <c r="Q567" s="15"/>
    </row>
    <row r="568" spans="1:17" outlineLevel="2" x14ac:dyDescent="0.2">
      <c r="A568" s="110">
        <f t="shared" si="152"/>
        <v>565</v>
      </c>
      <c r="B568" s="55" t="s">
        <v>1147</v>
      </c>
      <c r="C568" s="56" t="s">
        <v>939</v>
      </c>
      <c r="D568" s="56" t="s">
        <v>606</v>
      </c>
      <c r="E568" s="56" t="s">
        <v>525</v>
      </c>
      <c r="F568" s="56" t="s">
        <v>1133</v>
      </c>
      <c r="G568" s="56" t="s">
        <v>35</v>
      </c>
      <c r="H568" s="56" t="s">
        <v>123</v>
      </c>
      <c r="I568" s="56" t="s">
        <v>25</v>
      </c>
      <c r="J568" s="56" t="s">
        <v>25</v>
      </c>
      <c r="K568" s="55" t="s">
        <v>1148</v>
      </c>
      <c r="L568" s="143">
        <v>0</v>
      </c>
      <c r="M568" s="144">
        <v>350</v>
      </c>
      <c r="N568" s="145">
        <v>350</v>
      </c>
      <c r="O568" s="146">
        <f t="shared" si="154"/>
        <v>0</v>
      </c>
      <c r="P568" s="57">
        <f t="shared" si="155"/>
        <v>100</v>
      </c>
      <c r="Q568" s="15"/>
    </row>
    <row r="569" spans="1:17" outlineLevel="2" x14ac:dyDescent="0.2">
      <c r="A569" s="110">
        <f t="shared" si="152"/>
        <v>566</v>
      </c>
      <c r="B569" s="55" t="s">
        <v>1149</v>
      </c>
      <c r="C569" s="56" t="s">
        <v>939</v>
      </c>
      <c r="D569" s="56" t="s">
        <v>606</v>
      </c>
      <c r="E569" s="56" t="s">
        <v>525</v>
      </c>
      <c r="F569" s="56" t="s">
        <v>1133</v>
      </c>
      <c r="G569" s="56" t="s">
        <v>35</v>
      </c>
      <c r="H569" s="56" t="s">
        <v>123</v>
      </c>
      <c r="I569" s="56" t="s">
        <v>25</v>
      </c>
      <c r="J569" s="56" t="s">
        <v>25</v>
      </c>
      <c r="K569" s="55" t="s">
        <v>1150</v>
      </c>
      <c r="L569" s="143">
        <v>0</v>
      </c>
      <c r="M569" s="144">
        <v>350</v>
      </c>
      <c r="N569" s="145">
        <v>0</v>
      </c>
      <c r="O569" s="146">
        <f t="shared" si="154"/>
        <v>-350</v>
      </c>
      <c r="P569" s="57">
        <f t="shared" si="155"/>
        <v>0</v>
      </c>
      <c r="Q569" s="15"/>
    </row>
    <row r="570" spans="1:17" ht="14.25" customHeight="1" outlineLevel="2" x14ac:dyDescent="0.2">
      <c r="A570" s="110">
        <f t="shared" si="152"/>
        <v>567</v>
      </c>
      <c r="B570" s="55" t="s">
        <v>1151</v>
      </c>
      <c r="C570" s="56" t="s">
        <v>939</v>
      </c>
      <c r="D570" s="56" t="s">
        <v>606</v>
      </c>
      <c r="E570" s="56" t="s">
        <v>1152</v>
      </c>
      <c r="F570" s="56" t="s">
        <v>1133</v>
      </c>
      <c r="G570" s="56" t="s">
        <v>35</v>
      </c>
      <c r="H570" s="56" t="s">
        <v>123</v>
      </c>
      <c r="I570" s="56" t="s">
        <v>25</v>
      </c>
      <c r="J570" s="56" t="s">
        <v>25</v>
      </c>
      <c r="K570" s="55" t="s">
        <v>1153</v>
      </c>
      <c r="L570" s="143">
        <v>0</v>
      </c>
      <c r="M570" s="144">
        <v>308</v>
      </c>
      <c r="N570" s="145">
        <v>308</v>
      </c>
      <c r="O570" s="146">
        <f t="shared" si="154"/>
        <v>0</v>
      </c>
      <c r="P570" s="57">
        <f t="shared" si="155"/>
        <v>100</v>
      </c>
      <c r="Q570" s="15"/>
    </row>
    <row r="571" spans="1:17" ht="14.25" customHeight="1" outlineLevel="2" x14ac:dyDescent="0.2">
      <c r="A571" s="110">
        <f t="shared" si="152"/>
        <v>568</v>
      </c>
      <c r="B571" s="55" t="s">
        <v>1154</v>
      </c>
      <c r="C571" s="56" t="s">
        <v>939</v>
      </c>
      <c r="D571" s="56" t="s">
        <v>606</v>
      </c>
      <c r="E571" s="56" t="s">
        <v>1155</v>
      </c>
      <c r="F571" s="56" t="s">
        <v>1133</v>
      </c>
      <c r="G571" s="56" t="s">
        <v>35</v>
      </c>
      <c r="H571" s="56" t="s">
        <v>123</v>
      </c>
      <c r="I571" s="56" t="s">
        <v>25</v>
      </c>
      <c r="J571" s="56" t="s">
        <v>25</v>
      </c>
      <c r="K571" s="55" t="s">
        <v>1156</v>
      </c>
      <c r="L571" s="143">
        <v>0</v>
      </c>
      <c r="M571" s="144">
        <v>208</v>
      </c>
      <c r="N571" s="145">
        <v>0</v>
      </c>
      <c r="O571" s="146">
        <f t="shared" si="154"/>
        <v>-208</v>
      </c>
      <c r="P571" s="57">
        <f t="shared" si="155"/>
        <v>0</v>
      </c>
      <c r="Q571" s="15"/>
    </row>
    <row r="572" spans="1:17" ht="14.25" customHeight="1" outlineLevel="2" x14ac:dyDescent="0.2">
      <c r="A572" s="110">
        <f t="shared" si="152"/>
        <v>569</v>
      </c>
      <c r="B572" s="55" t="s">
        <v>1157</v>
      </c>
      <c r="C572" s="56" t="s">
        <v>939</v>
      </c>
      <c r="D572" s="56" t="s">
        <v>606</v>
      </c>
      <c r="E572" s="56" t="s">
        <v>1158</v>
      </c>
      <c r="F572" s="56" t="s">
        <v>1133</v>
      </c>
      <c r="G572" s="56" t="s">
        <v>35</v>
      </c>
      <c r="H572" s="56" t="s">
        <v>123</v>
      </c>
      <c r="I572" s="56" t="s">
        <v>25</v>
      </c>
      <c r="J572" s="56" t="s">
        <v>25</v>
      </c>
      <c r="K572" s="55" t="s">
        <v>1159</v>
      </c>
      <c r="L572" s="143">
        <v>0</v>
      </c>
      <c r="M572" s="144">
        <v>350</v>
      </c>
      <c r="N572" s="145">
        <v>350</v>
      </c>
      <c r="O572" s="146">
        <f t="shared" si="154"/>
        <v>0</v>
      </c>
      <c r="P572" s="57">
        <f t="shared" si="155"/>
        <v>100</v>
      </c>
      <c r="Q572" s="15"/>
    </row>
    <row r="573" spans="1:17" outlineLevel="2" x14ac:dyDescent="0.2">
      <c r="A573" s="110">
        <f t="shared" si="152"/>
        <v>570</v>
      </c>
      <c r="B573" s="55" t="s">
        <v>1160</v>
      </c>
      <c r="C573" s="56" t="s">
        <v>939</v>
      </c>
      <c r="D573" s="56" t="s">
        <v>606</v>
      </c>
      <c r="E573" s="56" t="s">
        <v>875</v>
      </c>
      <c r="F573" s="56" t="s">
        <v>1133</v>
      </c>
      <c r="G573" s="56" t="s">
        <v>35</v>
      </c>
      <c r="H573" s="56" t="s">
        <v>123</v>
      </c>
      <c r="I573" s="56" t="s">
        <v>25</v>
      </c>
      <c r="J573" s="56" t="s">
        <v>25</v>
      </c>
      <c r="K573" s="55" t="s">
        <v>1161</v>
      </c>
      <c r="L573" s="143">
        <v>0</v>
      </c>
      <c r="M573" s="144">
        <v>208</v>
      </c>
      <c r="N573" s="145">
        <v>0</v>
      </c>
      <c r="O573" s="146">
        <f t="shared" si="154"/>
        <v>-208</v>
      </c>
      <c r="P573" s="57">
        <f t="shared" si="155"/>
        <v>0</v>
      </c>
      <c r="Q573" s="15"/>
    </row>
    <row r="574" spans="1:17" outlineLevel="2" x14ac:dyDescent="0.2">
      <c r="A574" s="110">
        <f t="shared" si="152"/>
        <v>571</v>
      </c>
      <c r="B574" s="55" t="s">
        <v>1162</v>
      </c>
      <c r="C574" s="56" t="s">
        <v>939</v>
      </c>
      <c r="D574" s="56" t="s">
        <v>606</v>
      </c>
      <c r="E574" s="56" t="s">
        <v>1163</v>
      </c>
      <c r="F574" s="56" t="s">
        <v>1133</v>
      </c>
      <c r="G574" s="56" t="s">
        <v>35</v>
      </c>
      <c r="H574" s="56" t="s">
        <v>123</v>
      </c>
      <c r="I574" s="56" t="s">
        <v>25</v>
      </c>
      <c r="J574" s="56" t="s">
        <v>25</v>
      </c>
      <c r="K574" s="55" t="s">
        <v>1164</v>
      </c>
      <c r="L574" s="143">
        <v>0</v>
      </c>
      <c r="M574" s="144">
        <v>350</v>
      </c>
      <c r="N574" s="145">
        <v>350</v>
      </c>
      <c r="O574" s="146">
        <f t="shared" si="154"/>
        <v>0</v>
      </c>
      <c r="P574" s="57">
        <f t="shared" si="155"/>
        <v>100</v>
      </c>
      <c r="Q574" s="15"/>
    </row>
    <row r="575" spans="1:17" outlineLevel="2" x14ac:dyDescent="0.2">
      <c r="A575" s="110">
        <f t="shared" si="152"/>
        <v>572</v>
      </c>
      <c r="B575" s="55" t="s">
        <v>1165</v>
      </c>
      <c r="C575" s="56" t="s">
        <v>939</v>
      </c>
      <c r="D575" s="56" t="s">
        <v>606</v>
      </c>
      <c r="E575" s="56" t="s">
        <v>642</v>
      </c>
      <c r="F575" s="56" t="s">
        <v>1133</v>
      </c>
      <c r="G575" s="56" t="s">
        <v>35</v>
      </c>
      <c r="H575" s="56" t="s">
        <v>123</v>
      </c>
      <c r="I575" s="56" t="s">
        <v>25</v>
      </c>
      <c r="J575" s="56" t="s">
        <v>25</v>
      </c>
      <c r="K575" s="55" t="s">
        <v>1166</v>
      </c>
      <c r="L575" s="143">
        <v>0</v>
      </c>
      <c r="M575" s="144">
        <v>350</v>
      </c>
      <c r="N575" s="145">
        <v>350</v>
      </c>
      <c r="O575" s="146">
        <f t="shared" si="154"/>
        <v>0</v>
      </c>
      <c r="P575" s="57">
        <f t="shared" si="155"/>
        <v>100</v>
      </c>
      <c r="Q575" s="15"/>
    </row>
    <row r="576" spans="1:17" outlineLevel="2" x14ac:dyDescent="0.2">
      <c r="A576" s="110">
        <f t="shared" si="152"/>
        <v>573</v>
      </c>
      <c r="B576" s="55" t="s">
        <v>1167</v>
      </c>
      <c r="C576" s="56" t="s">
        <v>939</v>
      </c>
      <c r="D576" s="56" t="s">
        <v>606</v>
      </c>
      <c r="E576" s="56" t="s">
        <v>878</v>
      </c>
      <c r="F576" s="56" t="s">
        <v>1133</v>
      </c>
      <c r="G576" s="56" t="s">
        <v>35</v>
      </c>
      <c r="H576" s="56" t="s">
        <v>123</v>
      </c>
      <c r="I576" s="56" t="s">
        <v>25</v>
      </c>
      <c r="J576" s="56" t="s">
        <v>25</v>
      </c>
      <c r="K576" s="55" t="s">
        <v>1168</v>
      </c>
      <c r="L576" s="143">
        <v>0</v>
      </c>
      <c r="M576" s="144">
        <v>350</v>
      </c>
      <c r="N576" s="145">
        <v>350</v>
      </c>
      <c r="O576" s="146">
        <f t="shared" si="154"/>
        <v>0</v>
      </c>
      <c r="P576" s="57">
        <f t="shared" si="155"/>
        <v>100</v>
      </c>
      <c r="Q576" s="15"/>
    </row>
    <row r="577" spans="1:17" outlineLevel="2" x14ac:dyDescent="0.2">
      <c r="A577" s="110">
        <f t="shared" si="152"/>
        <v>574</v>
      </c>
      <c r="B577" s="55" t="s">
        <v>1169</v>
      </c>
      <c r="C577" s="56" t="s">
        <v>939</v>
      </c>
      <c r="D577" s="56" t="s">
        <v>606</v>
      </c>
      <c r="E577" s="56" t="s">
        <v>1170</v>
      </c>
      <c r="F577" s="56" t="s">
        <v>1133</v>
      </c>
      <c r="G577" s="56" t="s">
        <v>35</v>
      </c>
      <c r="H577" s="56" t="s">
        <v>123</v>
      </c>
      <c r="I577" s="56" t="s">
        <v>25</v>
      </c>
      <c r="J577" s="56" t="s">
        <v>25</v>
      </c>
      <c r="K577" s="55" t="s">
        <v>1171</v>
      </c>
      <c r="L577" s="143">
        <v>0</v>
      </c>
      <c r="M577" s="144">
        <v>350</v>
      </c>
      <c r="N577" s="145">
        <v>0</v>
      </c>
      <c r="O577" s="146">
        <f t="shared" si="154"/>
        <v>-350</v>
      </c>
      <c r="P577" s="57">
        <f t="shared" si="155"/>
        <v>0</v>
      </c>
      <c r="Q577" s="15"/>
    </row>
    <row r="578" spans="1:17" ht="14.25" customHeight="1" outlineLevel="2" x14ac:dyDescent="0.2">
      <c r="A578" s="110">
        <f t="shared" si="152"/>
        <v>575</v>
      </c>
      <c r="B578" s="55" t="s">
        <v>1172</v>
      </c>
      <c r="C578" s="56" t="s">
        <v>939</v>
      </c>
      <c r="D578" s="56" t="s">
        <v>606</v>
      </c>
      <c r="E578" s="56" t="s">
        <v>1173</v>
      </c>
      <c r="F578" s="56" t="s">
        <v>1133</v>
      </c>
      <c r="G578" s="56" t="s">
        <v>35</v>
      </c>
      <c r="H578" s="56" t="s">
        <v>123</v>
      </c>
      <c r="I578" s="56" t="s">
        <v>25</v>
      </c>
      <c r="J578" s="56" t="s">
        <v>25</v>
      </c>
      <c r="K578" s="55" t="s">
        <v>1174</v>
      </c>
      <c r="L578" s="143">
        <v>0</v>
      </c>
      <c r="M578" s="144">
        <v>350</v>
      </c>
      <c r="N578" s="145">
        <v>0</v>
      </c>
      <c r="O578" s="146">
        <f t="shared" si="154"/>
        <v>-350</v>
      </c>
      <c r="P578" s="57">
        <f t="shared" si="155"/>
        <v>0</v>
      </c>
      <c r="Q578" s="15"/>
    </row>
    <row r="579" spans="1:17" outlineLevel="2" x14ac:dyDescent="0.2">
      <c r="A579" s="110">
        <f t="shared" si="152"/>
        <v>576</v>
      </c>
      <c r="B579" s="55" t="s">
        <v>1175</v>
      </c>
      <c r="C579" s="56" t="s">
        <v>939</v>
      </c>
      <c r="D579" s="56" t="s">
        <v>606</v>
      </c>
      <c r="E579" s="56" t="s">
        <v>534</v>
      </c>
      <c r="F579" s="56" t="s">
        <v>1133</v>
      </c>
      <c r="G579" s="56" t="s">
        <v>35</v>
      </c>
      <c r="H579" s="56" t="s">
        <v>123</v>
      </c>
      <c r="I579" s="56" t="s">
        <v>25</v>
      </c>
      <c r="J579" s="56" t="s">
        <v>25</v>
      </c>
      <c r="K579" s="55" t="s">
        <v>1176</v>
      </c>
      <c r="L579" s="143">
        <v>0</v>
      </c>
      <c r="M579" s="144">
        <v>208</v>
      </c>
      <c r="N579" s="145">
        <v>0</v>
      </c>
      <c r="O579" s="146">
        <f t="shared" si="154"/>
        <v>-208</v>
      </c>
      <c r="P579" s="57">
        <f t="shared" si="155"/>
        <v>0</v>
      </c>
      <c r="Q579" s="15"/>
    </row>
    <row r="580" spans="1:17" outlineLevel="2" x14ac:dyDescent="0.2">
      <c r="A580" s="110">
        <f t="shared" si="152"/>
        <v>577</v>
      </c>
      <c r="B580" s="55" t="s">
        <v>1177</v>
      </c>
      <c r="C580" s="56" t="s">
        <v>939</v>
      </c>
      <c r="D580" s="56" t="s">
        <v>606</v>
      </c>
      <c r="E580" s="56" t="s">
        <v>1178</v>
      </c>
      <c r="F580" s="56" t="s">
        <v>1133</v>
      </c>
      <c r="G580" s="56" t="s">
        <v>35</v>
      </c>
      <c r="H580" s="56" t="s">
        <v>123</v>
      </c>
      <c r="I580" s="56" t="s">
        <v>25</v>
      </c>
      <c r="J580" s="56" t="s">
        <v>25</v>
      </c>
      <c r="K580" s="55" t="s">
        <v>1179</v>
      </c>
      <c r="L580" s="143">
        <v>0</v>
      </c>
      <c r="M580" s="144">
        <v>350</v>
      </c>
      <c r="N580" s="145">
        <v>350</v>
      </c>
      <c r="O580" s="146">
        <f t="shared" si="154"/>
        <v>0</v>
      </c>
      <c r="P580" s="57">
        <f t="shared" si="155"/>
        <v>100</v>
      </c>
      <c r="Q580" s="15"/>
    </row>
    <row r="581" spans="1:17" ht="28.5" outlineLevel="2" x14ac:dyDescent="0.2">
      <c r="A581" s="110">
        <f t="shared" si="152"/>
        <v>578</v>
      </c>
      <c r="B581" s="55" t="s">
        <v>1180</v>
      </c>
      <c r="C581" s="56" t="s">
        <v>939</v>
      </c>
      <c r="D581" s="56" t="s">
        <v>606</v>
      </c>
      <c r="E581" s="56" t="s">
        <v>1181</v>
      </c>
      <c r="F581" s="56" t="s">
        <v>1133</v>
      </c>
      <c r="G581" s="56" t="s">
        <v>35</v>
      </c>
      <c r="H581" s="56" t="s">
        <v>123</v>
      </c>
      <c r="I581" s="56" t="s">
        <v>25</v>
      </c>
      <c r="J581" s="56" t="s">
        <v>25</v>
      </c>
      <c r="K581" s="55" t="s">
        <v>1182</v>
      </c>
      <c r="L581" s="143">
        <v>0</v>
      </c>
      <c r="M581" s="144">
        <v>350</v>
      </c>
      <c r="N581" s="145">
        <v>0</v>
      </c>
      <c r="O581" s="146">
        <f t="shared" si="154"/>
        <v>-350</v>
      </c>
      <c r="P581" s="57">
        <f t="shared" si="155"/>
        <v>0</v>
      </c>
      <c r="Q581" s="15"/>
    </row>
    <row r="582" spans="1:17" outlineLevel="2" x14ac:dyDescent="0.2">
      <c r="A582" s="110">
        <f t="shared" ref="A582:A645" si="156">1+A581</f>
        <v>579</v>
      </c>
      <c r="B582" s="55" t="s">
        <v>1183</v>
      </c>
      <c r="C582" s="56" t="s">
        <v>939</v>
      </c>
      <c r="D582" s="56" t="s">
        <v>606</v>
      </c>
      <c r="E582" s="56" t="s">
        <v>1184</v>
      </c>
      <c r="F582" s="56" t="s">
        <v>1133</v>
      </c>
      <c r="G582" s="56" t="s">
        <v>35</v>
      </c>
      <c r="H582" s="56" t="s">
        <v>123</v>
      </c>
      <c r="I582" s="56" t="s">
        <v>25</v>
      </c>
      <c r="J582" s="56" t="s">
        <v>25</v>
      </c>
      <c r="K582" s="55" t="s">
        <v>1185</v>
      </c>
      <c r="L582" s="143">
        <v>0</v>
      </c>
      <c r="M582" s="144">
        <v>350</v>
      </c>
      <c r="N582" s="145">
        <v>350</v>
      </c>
      <c r="O582" s="146">
        <f t="shared" si="154"/>
        <v>0</v>
      </c>
      <c r="P582" s="57">
        <f t="shared" si="155"/>
        <v>100</v>
      </c>
      <c r="Q582" s="15"/>
    </row>
    <row r="583" spans="1:17" ht="28.5" outlineLevel="2" x14ac:dyDescent="0.2">
      <c r="A583" s="110">
        <f t="shared" si="156"/>
        <v>580</v>
      </c>
      <c r="B583" s="55" t="s">
        <v>1186</v>
      </c>
      <c r="C583" s="56" t="s">
        <v>939</v>
      </c>
      <c r="D583" s="56" t="s">
        <v>606</v>
      </c>
      <c r="E583" s="56" t="s">
        <v>881</v>
      </c>
      <c r="F583" s="56" t="s">
        <v>1133</v>
      </c>
      <c r="G583" s="56" t="s">
        <v>35</v>
      </c>
      <c r="H583" s="56" t="s">
        <v>123</v>
      </c>
      <c r="I583" s="56" t="s">
        <v>25</v>
      </c>
      <c r="J583" s="56" t="s">
        <v>25</v>
      </c>
      <c r="K583" s="55" t="s">
        <v>1187</v>
      </c>
      <c r="L583" s="143">
        <v>0</v>
      </c>
      <c r="M583" s="144">
        <v>350</v>
      </c>
      <c r="N583" s="145">
        <v>350</v>
      </c>
      <c r="O583" s="146">
        <f t="shared" si="154"/>
        <v>0</v>
      </c>
      <c r="P583" s="57">
        <f t="shared" si="155"/>
        <v>100</v>
      </c>
      <c r="Q583" s="15"/>
    </row>
    <row r="584" spans="1:17" outlineLevel="2" x14ac:dyDescent="0.2">
      <c r="A584" s="110">
        <f t="shared" si="156"/>
        <v>581</v>
      </c>
      <c r="B584" s="55" t="s">
        <v>1188</v>
      </c>
      <c r="C584" s="56" t="s">
        <v>939</v>
      </c>
      <c r="D584" s="56" t="s">
        <v>606</v>
      </c>
      <c r="E584" s="56" t="s">
        <v>1189</v>
      </c>
      <c r="F584" s="56" t="s">
        <v>1133</v>
      </c>
      <c r="G584" s="56" t="s">
        <v>35</v>
      </c>
      <c r="H584" s="56" t="s">
        <v>123</v>
      </c>
      <c r="I584" s="56" t="s">
        <v>25</v>
      </c>
      <c r="J584" s="56" t="s">
        <v>25</v>
      </c>
      <c r="K584" s="55" t="s">
        <v>1190</v>
      </c>
      <c r="L584" s="143">
        <v>0</v>
      </c>
      <c r="M584" s="144">
        <v>308</v>
      </c>
      <c r="N584" s="145">
        <v>308</v>
      </c>
      <c r="O584" s="146">
        <f t="shared" si="154"/>
        <v>0</v>
      </c>
      <c r="P584" s="57">
        <f t="shared" si="155"/>
        <v>100</v>
      </c>
      <c r="Q584" s="15"/>
    </row>
    <row r="585" spans="1:17" ht="28.5" outlineLevel="2" x14ac:dyDescent="0.2">
      <c r="A585" s="110">
        <f t="shared" si="156"/>
        <v>582</v>
      </c>
      <c r="B585" s="55" t="s">
        <v>1191</v>
      </c>
      <c r="C585" s="56" t="s">
        <v>939</v>
      </c>
      <c r="D585" s="56" t="s">
        <v>606</v>
      </c>
      <c r="E585" s="56" t="s">
        <v>1192</v>
      </c>
      <c r="F585" s="56" t="s">
        <v>1133</v>
      </c>
      <c r="G585" s="56" t="s">
        <v>35</v>
      </c>
      <c r="H585" s="56" t="s">
        <v>123</v>
      </c>
      <c r="I585" s="56" t="s">
        <v>25</v>
      </c>
      <c r="J585" s="56" t="s">
        <v>25</v>
      </c>
      <c r="K585" s="55" t="s">
        <v>1193</v>
      </c>
      <c r="L585" s="143">
        <v>0</v>
      </c>
      <c r="M585" s="144">
        <v>350</v>
      </c>
      <c r="N585" s="145">
        <v>0</v>
      </c>
      <c r="O585" s="146">
        <f t="shared" si="154"/>
        <v>-350</v>
      </c>
      <c r="P585" s="57">
        <f t="shared" si="155"/>
        <v>0</v>
      </c>
      <c r="Q585" s="15"/>
    </row>
    <row r="586" spans="1:17" outlineLevel="2" x14ac:dyDescent="0.2">
      <c r="A586" s="110">
        <f t="shared" si="156"/>
        <v>583</v>
      </c>
      <c r="B586" s="55" t="s">
        <v>1194</v>
      </c>
      <c r="C586" s="56" t="s">
        <v>939</v>
      </c>
      <c r="D586" s="56" t="s">
        <v>606</v>
      </c>
      <c r="E586" s="56" t="s">
        <v>591</v>
      </c>
      <c r="F586" s="56" t="s">
        <v>1133</v>
      </c>
      <c r="G586" s="56" t="s">
        <v>35</v>
      </c>
      <c r="H586" s="56" t="s">
        <v>123</v>
      </c>
      <c r="I586" s="56" t="s">
        <v>25</v>
      </c>
      <c r="J586" s="56" t="s">
        <v>25</v>
      </c>
      <c r="K586" s="55" t="s">
        <v>1195</v>
      </c>
      <c r="L586" s="143">
        <v>0</v>
      </c>
      <c r="M586" s="144">
        <v>208</v>
      </c>
      <c r="N586" s="145">
        <v>0</v>
      </c>
      <c r="O586" s="146">
        <f t="shared" si="154"/>
        <v>-208</v>
      </c>
      <c r="P586" s="57">
        <f t="shared" si="155"/>
        <v>0</v>
      </c>
      <c r="Q586" s="15"/>
    </row>
    <row r="587" spans="1:17" outlineLevel="2" x14ac:dyDescent="0.2">
      <c r="A587" s="110">
        <f t="shared" si="156"/>
        <v>584</v>
      </c>
      <c r="B587" s="55" t="s">
        <v>1196</v>
      </c>
      <c r="C587" s="56" t="s">
        <v>939</v>
      </c>
      <c r="D587" s="56" t="s">
        <v>606</v>
      </c>
      <c r="E587" s="56" t="s">
        <v>1197</v>
      </c>
      <c r="F587" s="56" t="s">
        <v>1133</v>
      </c>
      <c r="G587" s="56" t="s">
        <v>35</v>
      </c>
      <c r="H587" s="56" t="s">
        <v>123</v>
      </c>
      <c r="I587" s="56" t="s">
        <v>25</v>
      </c>
      <c r="J587" s="56" t="s">
        <v>25</v>
      </c>
      <c r="K587" s="55" t="s">
        <v>1198</v>
      </c>
      <c r="L587" s="143">
        <v>0</v>
      </c>
      <c r="M587" s="144">
        <v>350</v>
      </c>
      <c r="N587" s="145">
        <v>0</v>
      </c>
      <c r="O587" s="146">
        <f t="shared" si="154"/>
        <v>-350</v>
      </c>
      <c r="P587" s="57">
        <f t="shared" si="155"/>
        <v>0</v>
      </c>
      <c r="Q587" s="15"/>
    </row>
    <row r="588" spans="1:17" ht="28.5" outlineLevel="2" x14ac:dyDescent="0.2">
      <c r="A588" s="110">
        <f t="shared" si="156"/>
        <v>585</v>
      </c>
      <c r="B588" s="55" t="s">
        <v>1199</v>
      </c>
      <c r="C588" s="56" t="s">
        <v>939</v>
      </c>
      <c r="D588" s="56" t="s">
        <v>606</v>
      </c>
      <c r="E588" s="56" t="s">
        <v>1200</v>
      </c>
      <c r="F588" s="56" t="s">
        <v>1133</v>
      </c>
      <c r="G588" s="56" t="s">
        <v>35</v>
      </c>
      <c r="H588" s="56" t="s">
        <v>123</v>
      </c>
      <c r="I588" s="56" t="s">
        <v>25</v>
      </c>
      <c r="J588" s="56" t="s">
        <v>25</v>
      </c>
      <c r="K588" s="55" t="s">
        <v>1201</v>
      </c>
      <c r="L588" s="143">
        <v>0</v>
      </c>
      <c r="M588" s="144">
        <v>208</v>
      </c>
      <c r="N588" s="145">
        <v>0</v>
      </c>
      <c r="O588" s="146">
        <f t="shared" si="154"/>
        <v>-208</v>
      </c>
      <c r="P588" s="57">
        <f t="shared" si="155"/>
        <v>0</v>
      </c>
      <c r="Q588" s="15"/>
    </row>
    <row r="589" spans="1:17" ht="28.5" outlineLevel="2" x14ac:dyDescent="0.2">
      <c r="A589" s="110">
        <f t="shared" si="156"/>
        <v>586</v>
      </c>
      <c r="B589" s="55" t="s">
        <v>1202</v>
      </c>
      <c r="C589" s="56" t="s">
        <v>939</v>
      </c>
      <c r="D589" s="56" t="s">
        <v>606</v>
      </c>
      <c r="E589" s="56" t="s">
        <v>1203</v>
      </c>
      <c r="F589" s="56" t="s">
        <v>1133</v>
      </c>
      <c r="G589" s="56" t="s">
        <v>35</v>
      </c>
      <c r="H589" s="56" t="s">
        <v>123</v>
      </c>
      <c r="I589" s="56" t="s">
        <v>25</v>
      </c>
      <c r="J589" s="56" t="s">
        <v>25</v>
      </c>
      <c r="K589" s="55" t="s">
        <v>1204</v>
      </c>
      <c r="L589" s="143">
        <v>0</v>
      </c>
      <c r="M589" s="144">
        <v>208</v>
      </c>
      <c r="N589" s="145">
        <v>208</v>
      </c>
      <c r="O589" s="146">
        <f t="shared" si="154"/>
        <v>0</v>
      </c>
      <c r="P589" s="57">
        <f t="shared" si="155"/>
        <v>100</v>
      </c>
      <c r="Q589" s="15"/>
    </row>
    <row r="590" spans="1:17" outlineLevel="2" x14ac:dyDescent="0.2">
      <c r="A590" s="110">
        <f t="shared" si="156"/>
        <v>587</v>
      </c>
      <c r="B590" s="55" t="s">
        <v>1205</v>
      </c>
      <c r="C590" s="56" t="s">
        <v>939</v>
      </c>
      <c r="D590" s="56" t="s">
        <v>606</v>
      </c>
      <c r="E590" s="56" t="s">
        <v>1206</v>
      </c>
      <c r="F590" s="56" t="s">
        <v>683</v>
      </c>
      <c r="G590" s="56" t="s">
        <v>35</v>
      </c>
      <c r="H590" s="56" t="s">
        <v>123</v>
      </c>
      <c r="I590" s="56" t="s">
        <v>25</v>
      </c>
      <c r="J590" s="56" t="s">
        <v>25</v>
      </c>
      <c r="K590" s="55" t="s">
        <v>1207</v>
      </c>
      <c r="L590" s="143">
        <v>0</v>
      </c>
      <c r="M590" s="144">
        <v>50</v>
      </c>
      <c r="N590" s="145">
        <v>50</v>
      </c>
      <c r="O590" s="146">
        <f t="shared" ref="O590:O601" si="157">N590-M590</f>
        <v>0</v>
      </c>
      <c r="P590" s="57">
        <f t="shared" si="155"/>
        <v>100</v>
      </c>
      <c r="Q590" s="15"/>
    </row>
    <row r="591" spans="1:17" outlineLevel="2" x14ac:dyDescent="0.2">
      <c r="A591" s="110">
        <f t="shared" si="156"/>
        <v>588</v>
      </c>
      <c r="B591" s="55" t="s">
        <v>1208</v>
      </c>
      <c r="C591" s="56" t="s">
        <v>939</v>
      </c>
      <c r="D591" s="56" t="s">
        <v>606</v>
      </c>
      <c r="E591" s="56" t="s">
        <v>517</v>
      </c>
      <c r="F591" s="56" t="s">
        <v>43</v>
      </c>
      <c r="G591" s="56" t="s">
        <v>35</v>
      </c>
      <c r="H591" s="56" t="s">
        <v>123</v>
      </c>
      <c r="I591" s="56" t="s">
        <v>25</v>
      </c>
      <c r="J591" s="56" t="s">
        <v>25</v>
      </c>
      <c r="K591" s="55" t="s">
        <v>1209</v>
      </c>
      <c r="L591" s="143">
        <v>0</v>
      </c>
      <c r="M591" s="144">
        <v>90</v>
      </c>
      <c r="N591" s="145">
        <v>85</v>
      </c>
      <c r="O591" s="146">
        <f t="shared" si="157"/>
        <v>-5</v>
      </c>
      <c r="P591" s="57">
        <f t="shared" si="155"/>
        <v>94.444444444444443</v>
      </c>
      <c r="Q591" s="15"/>
    </row>
    <row r="592" spans="1:17" outlineLevel="2" x14ac:dyDescent="0.2">
      <c r="A592" s="110">
        <f t="shared" si="156"/>
        <v>589</v>
      </c>
      <c r="B592" s="55" t="s">
        <v>1210</v>
      </c>
      <c r="C592" s="56" t="s">
        <v>939</v>
      </c>
      <c r="D592" s="56" t="s">
        <v>606</v>
      </c>
      <c r="E592" s="56" t="s">
        <v>752</v>
      </c>
      <c r="F592" s="56" t="s">
        <v>43</v>
      </c>
      <c r="G592" s="56" t="s">
        <v>35</v>
      </c>
      <c r="H592" s="56" t="s">
        <v>123</v>
      </c>
      <c r="I592" s="56" t="s">
        <v>25</v>
      </c>
      <c r="J592" s="56" t="s">
        <v>25</v>
      </c>
      <c r="K592" s="55" t="s">
        <v>1211</v>
      </c>
      <c r="L592" s="143">
        <v>0</v>
      </c>
      <c r="M592" s="144">
        <v>35</v>
      </c>
      <c r="N592" s="145">
        <v>35</v>
      </c>
      <c r="O592" s="146">
        <f t="shared" si="157"/>
        <v>0</v>
      </c>
      <c r="P592" s="57">
        <f t="shared" si="155"/>
        <v>100</v>
      </c>
      <c r="Q592" s="15"/>
    </row>
    <row r="593" spans="1:17" ht="28.5" outlineLevel="2" x14ac:dyDescent="0.2">
      <c r="A593" s="110">
        <f t="shared" si="156"/>
        <v>590</v>
      </c>
      <c r="B593" s="55" t="s">
        <v>1212</v>
      </c>
      <c r="C593" s="56" t="s">
        <v>939</v>
      </c>
      <c r="D593" s="56" t="s">
        <v>606</v>
      </c>
      <c r="E593" s="56" t="s">
        <v>1073</v>
      </c>
      <c r="F593" s="56" t="s">
        <v>43</v>
      </c>
      <c r="G593" s="56" t="s">
        <v>35</v>
      </c>
      <c r="H593" s="56" t="s">
        <v>123</v>
      </c>
      <c r="I593" s="56" t="s">
        <v>25</v>
      </c>
      <c r="J593" s="56" t="s">
        <v>25</v>
      </c>
      <c r="K593" s="55" t="s">
        <v>1074</v>
      </c>
      <c r="L593" s="143">
        <v>0</v>
      </c>
      <c r="M593" s="144">
        <v>20</v>
      </c>
      <c r="N593" s="145">
        <v>20</v>
      </c>
      <c r="O593" s="146">
        <f t="shared" si="157"/>
        <v>0</v>
      </c>
      <c r="P593" s="57">
        <f t="shared" si="155"/>
        <v>100</v>
      </c>
      <c r="Q593" s="15"/>
    </row>
    <row r="594" spans="1:17" ht="14.25" customHeight="1" outlineLevel="2" x14ac:dyDescent="0.2">
      <c r="A594" s="110">
        <f t="shared" si="156"/>
        <v>591</v>
      </c>
      <c r="B594" s="55" t="s">
        <v>1213</v>
      </c>
      <c r="C594" s="56" t="s">
        <v>939</v>
      </c>
      <c r="D594" s="56" t="s">
        <v>606</v>
      </c>
      <c r="E594" s="56" t="s">
        <v>1126</v>
      </c>
      <c r="F594" s="56" t="s">
        <v>43</v>
      </c>
      <c r="G594" s="56" t="s">
        <v>35</v>
      </c>
      <c r="H594" s="56" t="s">
        <v>123</v>
      </c>
      <c r="I594" s="56" t="s">
        <v>25</v>
      </c>
      <c r="J594" s="56" t="s">
        <v>25</v>
      </c>
      <c r="K594" s="55" t="s">
        <v>1214</v>
      </c>
      <c r="L594" s="143">
        <v>0</v>
      </c>
      <c r="M594" s="144">
        <v>100</v>
      </c>
      <c r="N594" s="145">
        <v>100</v>
      </c>
      <c r="O594" s="146">
        <f t="shared" si="157"/>
        <v>0</v>
      </c>
      <c r="P594" s="57">
        <f t="shared" si="155"/>
        <v>100</v>
      </c>
      <c r="Q594" s="15"/>
    </row>
    <row r="595" spans="1:17" outlineLevel="2" x14ac:dyDescent="0.2">
      <c r="A595" s="110">
        <f t="shared" si="156"/>
        <v>592</v>
      </c>
      <c r="B595" s="55" t="s">
        <v>1215</v>
      </c>
      <c r="C595" s="56" t="s">
        <v>939</v>
      </c>
      <c r="D595" s="56" t="s">
        <v>606</v>
      </c>
      <c r="E595" s="56" t="s">
        <v>1216</v>
      </c>
      <c r="F595" s="56" t="s">
        <v>43</v>
      </c>
      <c r="G595" s="56" t="s">
        <v>35</v>
      </c>
      <c r="H595" s="56" t="s">
        <v>123</v>
      </c>
      <c r="I595" s="56" t="s">
        <v>25</v>
      </c>
      <c r="J595" s="56" t="s">
        <v>25</v>
      </c>
      <c r="K595" s="55" t="s">
        <v>1217</v>
      </c>
      <c r="L595" s="143">
        <v>0</v>
      </c>
      <c r="M595" s="144">
        <v>100</v>
      </c>
      <c r="N595" s="145">
        <v>100</v>
      </c>
      <c r="O595" s="146">
        <f t="shared" si="157"/>
        <v>0</v>
      </c>
      <c r="P595" s="57">
        <f t="shared" si="155"/>
        <v>100</v>
      </c>
      <c r="Q595" s="15"/>
    </row>
    <row r="596" spans="1:17" ht="28.5" outlineLevel="2" x14ac:dyDescent="0.2">
      <c r="A596" s="110">
        <f t="shared" si="156"/>
        <v>593</v>
      </c>
      <c r="B596" s="55" t="s">
        <v>1218</v>
      </c>
      <c r="C596" s="56" t="s">
        <v>939</v>
      </c>
      <c r="D596" s="56" t="s">
        <v>606</v>
      </c>
      <c r="E596" s="56" t="s">
        <v>1219</v>
      </c>
      <c r="F596" s="56" t="s">
        <v>43</v>
      </c>
      <c r="G596" s="56" t="s">
        <v>35</v>
      </c>
      <c r="H596" s="56" t="s">
        <v>123</v>
      </c>
      <c r="I596" s="56" t="s">
        <v>25</v>
      </c>
      <c r="J596" s="56" t="s">
        <v>25</v>
      </c>
      <c r="K596" s="55" t="s">
        <v>1220</v>
      </c>
      <c r="L596" s="143">
        <v>0</v>
      </c>
      <c r="M596" s="144">
        <v>100</v>
      </c>
      <c r="N596" s="145">
        <v>100</v>
      </c>
      <c r="O596" s="146">
        <f t="shared" si="157"/>
        <v>0</v>
      </c>
      <c r="P596" s="57">
        <f t="shared" si="155"/>
        <v>100</v>
      </c>
      <c r="Q596" s="15"/>
    </row>
    <row r="597" spans="1:17" outlineLevel="2" x14ac:dyDescent="0.2">
      <c r="A597" s="110">
        <f t="shared" si="156"/>
        <v>594</v>
      </c>
      <c r="B597" s="55" t="s">
        <v>1221</v>
      </c>
      <c r="C597" s="56" t="s">
        <v>939</v>
      </c>
      <c r="D597" s="56" t="s">
        <v>606</v>
      </c>
      <c r="E597" s="56" t="s">
        <v>1222</v>
      </c>
      <c r="F597" s="56" t="s">
        <v>43</v>
      </c>
      <c r="G597" s="56" t="s">
        <v>35</v>
      </c>
      <c r="H597" s="56" t="s">
        <v>123</v>
      </c>
      <c r="I597" s="56" t="s">
        <v>25</v>
      </c>
      <c r="J597" s="56" t="s">
        <v>25</v>
      </c>
      <c r="K597" s="55" t="s">
        <v>1223</v>
      </c>
      <c r="L597" s="143">
        <v>0</v>
      </c>
      <c r="M597" s="144">
        <v>70</v>
      </c>
      <c r="N597" s="145">
        <v>70</v>
      </c>
      <c r="O597" s="146">
        <f t="shared" si="157"/>
        <v>0</v>
      </c>
      <c r="P597" s="57">
        <f t="shared" si="155"/>
        <v>100</v>
      </c>
      <c r="Q597" s="15"/>
    </row>
    <row r="598" spans="1:17" ht="28.5" outlineLevel="2" x14ac:dyDescent="0.2">
      <c r="A598" s="110">
        <f t="shared" si="156"/>
        <v>595</v>
      </c>
      <c r="B598" s="55" t="s">
        <v>1224</v>
      </c>
      <c r="C598" s="56" t="s">
        <v>939</v>
      </c>
      <c r="D598" s="56" t="s">
        <v>606</v>
      </c>
      <c r="E598" s="56" t="s">
        <v>1225</v>
      </c>
      <c r="F598" s="56" t="s">
        <v>43</v>
      </c>
      <c r="G598" s="56" t="s">
        <v>35</v>
      </c>
      <c r="H598" s="56" t="s">
        <v>123</v>
      </c>
      <c r="I598" s="56" t="s">
        <v>25</v>
      </c>
      <c r="J598" s="56" t="s">
        <v>25</v>
      </c>
      <c r="K598" s="55" t="s">
        <v>1226</v>
      </c>
      <c r="L598" s="143">
        <v>0</v>
      </c>
      <c r="M598" s="144">
        <v>86</v>
      </c>
      <c r="N598" s="145">
        <v>86</v>
      </c>
      <c r="O598" s="146">
        <f t="shared" si="157"/>
        <v>0</v>
      </c>
      <c r="P598" s="57">
        <f t="shared" si="155"/>
        <v>100</v>
      </c>
      <c r="Q598" s="15"/>
    </row>
    <row r="599" spans="1:17" outlineLevel="2" x14ac:dyDescent="0.2">
      <c r="A599" s="110">
        <f t="shared" si="156"/>
        <v>596</v>
      </c>
      <c r="B599" s="55" t="s">
        <v>1227</v>
      </c>
      <c r="C599" s="56" t="s">
        <v>939</v>
      </c>
      <c r="D599" s="56" t="s">
        <v>606</v>
      </c>
      <c r="E599" s="56" t="s">
        <v>1228</v>
      </c>
      <c r="F599" s="56" t="s">
        <v>43</v>
      </c>
      <c r="G599" s="56" t="s">
        <v>35</v>
      </c>
      <c r="H599" s="56" t="s">
        <v>123</v>
      </c>
      <c r="I599" s="56" t="s">
        <v>25</v>
      </c>
      <c r="J599" s="56" t="s">
        <v>25</v>
      </c>
      <c r="K599" s="55" t="s">
        <v>1229</v>
      </c>
      <c r="L599" s="143">
        <v>0</v>
      </c>
      <c r="M599" s="144">
        <v>67</v>
      </c>
      <c r="N599" s="145">
        <v>67</v>
      </c>
      <c r="O599" s="146">
        <f t="shared" si="157"/>
        <v>0</v>
      </c>
      <c r="P599" s="57">
        <f t="shared" si="155"/>
        <v>100</v>
      </c>
      <c r="Q599" s="15"/>
    </row>
    <row r="600" spans="1:17" ht="28.5" outlineLevel="2" x14ac:dyDescent="0.2">
      <c r="A600" s="110">
        <f t="shared" si="156"/>
        <v>597</v>
      </c>
      <c r="B600" s="55" t="s">
        <v>1230</v>
      </c>
      <c r="C600" s="56" t="s">
        <v>939</v>
      </c>
      <c r="D600" s="56" t="s">
        <v>606</v>
      </c>
      <c r="E600" s="56" t="s">
        <v>1231</v>
      </c>
      <c r="F600" s="56" t="s">
        <v>1232</v>
      </c>
      <c r="G600" s="56" t="s">
        <v>35</v>
      </c>
      <c r="H600" s="56" t="s">
        <v>123</v>
      </c>
      <c r="I600" s="56" t="s">
        <v>25</v>
      </c>
      <c r="J600" s="56" t="s">
        <v>25</v>
      </c>
      <c r="K600" s="55" t="s">
        <v>1233</v>
      </c>
      <c r="L600" s="143">
        <v>0</v>
      </c>
      <c r="M600" s="144">
        <v>125</v>
      </c>
      <c r="N600" s="145">
        <v>125</v>
      </c>
      <c r="O600" s="146">
        <f t="shared" si="157"/>
        <v>0</v>
      </c>
      <c r="P600" s="57">
        <f t="shared" si="155"/>
        <v>100</v>
      </c>
      <c r="Q600" s="15"/>
    </row>
    <row r="601" spans="1:17" ht="28.5" outlineLevel="2" x14ac:dyDescent="0.2">
      <c r="A601" s="110">
        <f t="shared" si="156"/>
        <v>598</v>
      </c>
      <c r="B601" s="55" t="s">
        <v>1234</v>
      </c>
      <c r="C601" s="56" t="s">
        <v>939</v>
      </c>
      <c r="D601" s="56" t="s">
        <v>606</v>
      </c>
      <c r="E601" s="56" t="s">
        <v>1235</v>
      </c>
      <c r="F601" s="56" t="s">
        <v>1232</v>
      </c>
      <c r="G601" s="56" t="s">
        <v>35</v>
      </c>
      <c r="H601" s="56" t="s">
        <v>123</v>
      </c>
      <c r="I601" s="56" t="s">
        <v>25</v>
      </c>
      <c r="J601" s="56" t="s">
        <v>25</v>
      </c>
      <c r="K601" s="55" t="s">
        <v>1236</v>
      </c>
      <c r="L601" s="143">
        <v>0</v>
      </c>
      <c r="M601" s="144">
        <v>37</v>
      </c>
      <c r="N601" s="145">
        <v>0</v>
      </c>
      <c r="O601" s="146">
        <f t="shared" si="157"/>
        <v>-37</v>
      </c>
      <c r="P601" s="57">
        <f t="shared" si="155"/>
        <v>0</v>
      </c>
      <c r="Q601" s="15"/>
    </row>
    <row r="602" spans="1:17" s="16" customFormat="1" outlineLevel="1" x14ac:dyDescent="0.2">
      <c r="A602" s="116">
        <f t="shared" si="156"/>
        <v>599</v>
      </c>
      <c r="B602" s="88" t="s">
        <v>1237</v>
      </c>
      <c r="C602" s="59">
        <v>236650</v>
      </c>
      <c r="D602" s="59">
        <v>2012</v>
      </c>
      <c r="E602" s="59"/>
      <c r="F602" s="59"/>
      <c r="G602" s="59"/>
      <c r="H602" s="89" t="s">
        <v>1238</v>
      </c>
      <c r="I602" s="59"/>
      <c r="J602" s="59"/>
      <c r="K602" s="60"/>
      <c r="L602" s="150">
        <f>SUM(L603:L610)</f>
        <v>40000</v>
      </c>
      <c r="M602" s="150">
        <f t="shared" ref="M602:O602" si="158">SUM(M603:M610)</f>
        <v>46494</v>
      </c>
      <c r="N602" s="150">
        <f t="shared" si="158"/>
        <v>50142</v>
      </c>
      <c r="O602" s="151">
        <f t="shared" si="158"/>
        <v>3648</v>
      </c>
      <c r="P602" s="19">
        <f t="shared" si="155"/>
        <v>107.84617369983222</v>
      </c>
      <c r="Q602" s="15"/>
    </row>
    <row r="603" spans="1:17" outlineLevel="2" x14ac:dyDescent="0.2">
      <c r="A603" s="110">
        <f t="shared" si="156"/>
        <v>600</v>
      </c>
      <c r="B603" s="55" t="s">
        <v>1237</v>
      </c>
      <c r="C603" s="56" t="s">
        <v>939</v>
      </c>
      <c r="D603" s="56" t="s">
        <v>345</v>
      </c>
      <c r="E603" s="56" t="s">
        <v>25</v>
      </c>
      <c r="F603" s="56" t="s">
        <v>486</v>
      </c>
      <c r="G603" s="56" t="s">
        <v>112</v>
      </c>
      <c r="H603" s="56" t="s">
        <v>1238</v>
      </c>
      <c r="I603" s="56" t="s">
        <v>25</v>
      </c>
      <c r="J603" s="56" t="s">
        <v>25</v>
      </c>
      <c r="K603" s="55"/>
      <c r="L603" s="143">
        <v>40000</v>
      </c>
      <c r="M603" s="144">
        <v>0</v>
      </c>
      <c r="N603" s="145">
        <v>0</v>
      </c>
      <c r="O603" s="146">
        <f t="shared" ref="O603:O610" si="159">N603-M603</f>
        <v>0</v>
      </c>
      <c r="P603" s="98" t="s">
        <v>1596</v>
      </c>
      <c r="Q603" s="15"/>
    </row>
    <row r="604" spans="1:17" outlineLevel="2" x14ac:dyDescent="0.2">
      <c r="A604" s="110">
        <f t="shared" si="156"/>
        <v>601</v>
      </c>
      <c r="B604" s="55" t="s">
        <v>1239</v>
      </c>
      <c r="C604" s="56" t="s">
        <v>939</v>
      </c>
      <c r="D604" s="56" t="s">
        <v>345</v>
      </c>
      <c r="E604" s="56" t="s">
        <v>25</v>
      </c>
      <c r="F604" s="56" t="s">
        <v>65</v>
      </c>
      <c r="G604" s="56" t="s">
        <v>956</v>
      </c>
      <c r="H604" s="56" t="s">
        <v>1238</v>
      </c>
      <c r="I604" s="56" t="s">
        <v>25</v>
      </c>
      <c r="J604" s="56" t="s">
        <v>25</v>
      </c>
      <c r="K604" s="55" t="s">
        <v>1240</v>
      </c>
      <c r="L604" s="143">
        <v>0</v>
      </c>
      <c r="M604" s="144">
        <v>2538</v>
      </c>
      <c r="N604" s="145">
        <v>2538</v>
      </c>
      <c r="O604" s="146">
        <f t="shared" si="159"/>
        <v>0</v>
      </c>
      <c r="P604" s="57">
        <f t="shared" si="155"/>
        <v>100</v>
      </c>
      <c r="Q604" s="15"/>
    </row>
    <row r="605" spans="1:17" outlineLevel="2" x14ac:dyDescent="0.2">
      <c r="A605" s="110">
        <f t="shared" si="156"/>
        <v>602</v>
      </c>
      <c r="B605" s="55" t="s">
        <v>1241</v>
      </c>
      <c r="C605" s="56" t="s">
        <v>939</v>
      </c>
      <c r="D605" s="56" t="s">
        <v>345</v>
      </c>
      <c r="E605" s="56" t="s">
        <v>25</v>
      </c>
      <c r="F605" s="56" t="s">
        <v>65</v>
      </c>
      <c r="G605" s="56" t="s">
        <v>956</v>
      </c>
      <c r="H605" s="56" t="s">
        <v>1238</v>
      </c>
      <c r="I605" s="56" t="s">
        <v>25</v>
      </c>
      <c r="J605" s="56" t="s">
        <v>25</v>
      </c>
      <c r="K605" s="55" t="s">
        <v>1242</v>
      </c>
      <c r="L605" s="143">
        <v>0</v>
      </c>
      <c r="M605" s="144">
        <v>2529</v>
      </c>
      <c r="N605" s="145">
        <v>2529</v>
      </c>
      <c r="O605" s="146">
        <f t="shared" si="159"/>
        <v>0</v>
      </c>
      <c r="P605" s="57">
        <f t="shared" si="155"/>
        <v>100</v>
      </c>
      <c r="Q605" s="15"/>
    </row>
    <row r="606" spans="1:17" ht="28.5" outlineLevel="2" x14ac:dyDescent="0.2">
      <c r="A606" s="110">
        <f t="shared" si="156"/>
        <v>603</v>
      </c>
      <c r="B606" s="55" t="s">
        <v>1243</v>
      </c>
      <c r="C606" s="56" t="s">
        <v>939</v>
      </c>
      <c r="D606" s="56" t="s">
        <v>345</v>
      </c>
      <c r="E606" s="56" t="s">
        <v>25</v>
      </c>
      <c r="F606" s="56" t="s">
        <v>65</v>
      </c>
      <c r="G606" s="56" t="s">
        <v>956</v>
      </c>
      <c r="H606" s="56" t="s">
        <v>1238</v>
      </c>
      <c r="I606" s="56" t="s">
        <v>25</v>
      </c>
      <c r="J606" s="56" t="s">
        <v>25</v>
      </c>
      <c r="K606" s="55" t="s">
        <v>1244</v>
      </c>
      <c r="L606" s="143">
        <v>0</v>
      </c>
      <c r="M606" s="144">
        <v>2070</v>
      </c>
      <c r="N606" s="145">
        <v>2070</v>
      </c>
      <c r="O606" s="146">
        <f t="shared" si="159"/>
        <v>0</v>
      </c>
      <c r="P606" s="57">
        <f t="shared" si="155"/>
        <v>100</v>
      </c>
      <c r="Q606" s="15"/>
    </row>
    <row r="607" spans="1:17" outlineLevel="2" x14ac:dyDescent="0.2">
      <c r="A607" s="110">
        <f t="shared" si="156"/>
        <v>604</v>
      </c>
      <c r="B607" s="55" t="s">
        <v>1245</v>
      </c>
      <c r="C607" s="56" t="s">
        <v>939</v>
      </c>
      <c r="D607" s="56" t="s">
        <v>345</v>
      </c>
      <c r="E607" s="56" t="s">
        <v>25</v>
      </c>
      <c r="F607" s="56" t="s">
        <v>65</v>
      </c>
      <c r="G607" s="56" t="s">
        <v>956</v>
      </c>
      <c r="H607" s="56" t="s">
        <v>1238</v>
      </c>
      <c r="I607" s="56" t="s">
        <v>25</v>
      </c>
      <c r="J607" s="56" t="s">
        <v>25</v>
      </c>
      <c r="K607" s="55" t="s">
        <v>1246</v>
      </c>
      <c r="L607" s="143">
        <v>0</v>
      </c>
      <c r="M607" s="144">
        <v>258</v>
      </c>
      <c r="N607" s="145">
        <v>258</v>
      </c>
      <c r="O607" s="146">
        <f t="shared" si="159"/>
        <v>0</v>
      </c>
      <c r="P607" s="57">
        <f t="shared" si="155"/>
        <v>100</v>
      </c>
      <c r="Q607" s="15"/>
    </row>
    <row r="608" spans="1:17" outlineLevel="2" x14ac:dyDescent="0.2">
      <c r="A608" s="110">
        <f t="shared" si="156"/>
        <v>605</v>
      </c>
      <c r="B608" s="55" t="s">
        <v>1247</v>
      </c>
      <c r="C608" s="56" t="s">
        <v>939</v>
      </c>
      <c r="D608" s="56" t="s">
        <v>345</v>
      </c>
      <c r="E608" s="56" t="s">
        <v>25</v>
      </c>
      <c r="F608" s="56" t="s">
        <v>65</v>
      </c>
      <c r="G608" s="56" t="s">
        <v>487</v>
      </c>
      <c r="H608" s="56" t="s">
        <v>1238</v>
      </c>
      <c r="I608" s="56" t="s">
        <v>25</v>
      </c>
      <c r="J608" s="56" t="s">
        <v>25</v>
      </c>
      <c r="K608" s="55" t="s">
        <v>1248</v>
      </c>
      <c r="L608" s="143">
        <v>0</v>
      </c>
      <c r="M608" s="144">
        <v>0</v>
      </c>
      <c r="N608" s="145">
        <v>3648</v>
      </c>
      <c r="O608" s="146">
        <f t="shared" si="159"/>
        <v>3648</v>
      </c>
      <c r="P608" s="98" t="s">
        <v>1596</v>
      </c>
      <c r="Q608" s="15"/>
    </row>
    <row r="609" spans="1:20" outlineLevel="2" x14ac:dyDescent="0.2">
      <c r="A609" s="110">
        <f t="shared" si="156"/>
        <v>606</v>
      </c>
      <c r="B609" s="55" t="s">
        <v>1247</v>
      </c>
      <c r="C609" s="56" t="s">
        <v>939</v>
      </c>
      <c r="D609" s="56" t="s">
        <v>345</v>
      </c>
      <c r="E609" s="56" t="s">
        <v>25</v>
      </c>
      <c r="F609" s="56" t="s">
        <v>65</v>
      </c>
      <c r="G609" s="56" t="s">
        <v>487</v>
      </c>
      <c r="H609" s="56" t="s">
        <v>1238</v>
      </c>
      <c r="I609" s="56" t="s">
        <v>25</v>
      </c>
      <c r="J609" s="56" t="s">
        <v>25</v>
      </c>
      <c r="K609" s="55" t="s">
        <v>1249</v>
      </c>
      <c r="L609" s="143">
        <v>0</v>
      </c>
      <c r="M609" s="144">
        <v>37499</v>
      </c>
      <c r="N609" s="145">
        <v>37499</v>
      </c>
      <c r="O609" s="146">
        <f t="shared" si="159"/>
        <v>0</v>
      </c>
      <c r="P609" s="57">
        <f t="shared" ref="P609:P611" si="160">N609/M609*100</f>
        <v>100</v>
      </c>
      <c r="Q609" s="15"/>
    </row>
    <row r="610" spans="1:20" outlineLevel="2" x14ac:dyDescent="0.2">
      <c r="A610" s="110">
        <f t="shared" si="156"/>
        <v>607</v>
      </c>
      <c r="B610" s="55" t="s">
        <v>1250</v>
      </c>
      <c r="C610" s="56" t="s">
        <v>939</v>
      </c>
      <c r="D610" s="56" t="s">
        <v>345</v>
      </c>
      <c r="E610" s="56" t="s">
        <v>25</v>
      </c>
      <c r="F610" s="56" t="s">
        <v>65</v>
      </c>
      <c r="G610" s="56" t="s">
        <v>749</v>
      </c>
      <c r="H610" s="56" t="s">
        <v>1238</v>
      </c>
      <c r="I610" s="56" t="s">
        <v>25</v>
      </c>
      <c r="J610" s="56" t="s">
        <v>25</v>
      </c>
      <c r="K610" s="55" t="s">
        <v>1251</v>
      </c>
      <c r="L610" s="143">
        <v>0</v>
      </c>
      <c r="M610" s="144">
        <v>1600</v>
      </c>
      <c r="N610" s="145">
        <v>1600</v>
      </c>
      <c r="O610" s="146">
        <f t="shared" si="159"/>
        <v>0</v>
      </c>
      <c r="P610" s="57">
        <f t="shared" si="160"/>
        <v>100</v>
      </c>
      <c r="Q610" s="15"/>
    </row>
    <row r="611" spans="1:20" s="16" customFormat="1" ht="28.5" outlineLevel="1" x14ac:dyDescent="0.2">
      <c r="A611" s="116">
        <f t="shared" si="156"/>
        <v>608</v>
      </c>
      <c r="B611" s="88" t="s">
        <v>1252</v>
      </c>
      <c r="C611" s="59">
        <v>236650</v>
      </c>
      <c r="D611" s="59">
        <v>2012</v>
      </c>
      <c r="E611" s="59"/>
      <c r="F611" s="59"/>
      <c r="G611" s="59"/>
      <c r="H611" s="89" t="s">
        <v>1253</v>
      </c>
      <c r="I611" s="59"/>
      <c r="J611" s="59"/>
      <c r="K611" s="60"/>
      <c r="L611" s="150">
        <f>SUM(L612:L613)</f>
        <v>8500</v>
      </c>
      <c r="M611" s="150">
        <f t="shared" ref="M611:O611" si="161">SUM(M612:M613)</f>
        <v>1816</v>
      </c>
      <c r="N611" s="150">
        <f t="shared" si="161"/>
        <v>1816</v>
      </c>
      <c r="O611" s="151">
        <f t="shared" si="161"/>
        <v>0</v>
      </c>
      <c r="P611" s="19">
        <f t="shared" si="160"/>
        <v>100</v>
      </c>
      <c r="Q611" s="15"/>
    </row>
    <row r="612" spans="1:20" ht="28.5" outlineLevel="2" x14ac:dyDescent="0.2">
      <c r="A612" s="110">
        <f t="shared" si="156"/>
        <v>609</v>
      </c>
      <c r="B612" s="55" t="s">
        <v>1254</v>
      </c>
      <c r="C612" s="56" t="s">
        <v>939</v>
      </c>
      <c r="D612" s="56" t="s">
        <v>345</v>
      </c>
      <c r="E612" s="56" t="s">
        <v>25</v>
      </c>
      <c r="F612" s="56" t="s">
        <v>486</v>
      </c>
      <c r="G612" s="56" t="s">
        <v>112</v>
      </c>
      <c r="H612" s="56" t="s">
        <v>1253</v>
      </c>
      <c r="I612" s="56" t="s">
        <v>25</v>
      </c>
      <c r="J612" s="56" t="s">
        <v>25</v>
      </c>
      <c r="K612" s="55"/>
      <c r="L612" s="143">
        <v>8500</v>
      </c>
      <c r="M612" s="144">
        <v>0</v>
      </c>
      <c r="N612" s="145">
        <v>0</v>
      </c>
      <c r="O612" s="146">
        <f>N612-M612</f>
        <v>0</v>
      </c>
      <c r="P612" s="98" t="s">
        <v>1596</v>
      </c>
      <c r="Q612" s="15"/>
    </row>
    <row r="613" spans="1:20" ht="28.5" outlineLevel="2" x14ac:dyDescent="0.2">
      <c r="A613" s="110">
        <f t="shared" si="156"/>
        <v>610</v>
      </c>
      <c r="B613" s="55" t="s">
        <v>1255</v>
      </c>
      <c r="C613" s="56" t="s">
        <v>939</v>
      </c>
      <c r="D613" s="56" t="s">
        <v>345</v>
      </c>
      <c r="E613" s="56" t="s">
        <v>25</v>
      </c>
      <c r="F613" s="56" t="s">
        <v>65</v>
      </c>
      <c r="G613" s="56" t="s">
        <v>487</v>
      </c>
      <c r="H613" s="56" t="s">
        <v>1253</v>
      </c>
      <c r="I613" s="56" t="s">
        <v>25</v>
      </c>
      <c r="J613" s="56" t="s">
        <v>25</v>
      </c>
      <c r="K613" s="55" t="s">
        <v>1256</v>
      </c>
      <c r="L613" s="143">
        <v>0</v>
      </c>
      <c r="M613" s="144">
        <v>1816</v>
      </c>
      <c r="N613" s="145">
        <v>1816</v>
      </c>
      <c r="O613" s="146">
        <f>N613-M613</f>
        <v>0</v>
      </c>
      <c r="P613" s="57">
        <f>N613/M613*100</f>
        <v>100</v>
      </c>
      <c r="Q613" s="15"/>
    </row>
    <row r="614" spans="1:20" s="16" customFormat="1" ht="14.25" customHeight="1" outlineLevel="1" x14ac:dyDescent="0.2">
      <c r="A614" s="116">
        <f t="shared" si="156"/>
        <v>611</v>
      </c>
      <c r="B614" s="88" t="s">
        <v>1257</v>
      </c>
      <c r="C614" s="59">
        <v>236650</v>
      </c>
      <c r="D614" s="59">
        <v>2014</v>
      </c>
      <c r="E614" s="59"/>
      <c r="F614" s="59"/>
      <c r="G614" s="59"/>
      <c r="H614" s="89" t="s">
        <v>1258</v>
      </c>
      <c r="I614" s="59"/>
      <c r="J614" s="59"/>
      <c r="K614" s="92"/>
      <c r="L614" s="157">
        <f>L615</f>
        <v>3500</v>
      </c>
      <c r="M614" s="157">
        <f t="shared" ref="M614:O614" si="162">M615</f>
        <v>0</v>
      </c>
      <c r="N614" s="157">
        <f t="shared" si="162"/>
        <v>0</v>
      </c>
      <c r="O614" s="158">
        <f t="shared" si="162"/>
        <v>0</v>
      </c>
      <c r="P614" s="20" t="s">
        <v>1596</v>
      </c>
      <c r="Q614" s="15"/>
    </row>
    <row r="615" spans="1:20" ht="28.5" outlineLevel="2" x14ac:dyDescent="0.2">
      <c r="A615" s="110">
        <f t="shared" si="156"/>
        <v>612</v>
      </c>
      <c r="B615" s="55" t="s">
        <v>1259</v>
      </c>
      <c r="C615" s="56" t="s">
        <v>939</v>
      </c>
      <c r="D615" s="56" t="s">
        <v>566</v>
      </c>
      <c r="E615" s="56" t="s">
        <v>25</v>
      </c>
      <c r="F615" s="56" t="s">
        <v>1260</v>
      </c>
      <c r="G615" s="56" t="s">
        <v>112</v>
      </c>
      <c r="H615" s="56" t="s">
        <v>1258</v>
      </c>
      <c r="I615" s="56" t="s">
        <v>25</v>
      </c>
      <c r="J615" s="56" t="s">
        <v>25</v>
      </c>
      <c r="K615" s="55"/>
      <c r="L615" s="143">
        <v>3500</v>
      </c>
      <c r="M615" s="144">
        <v>0</v>
      </c>
      <c r="N615" s="145">
        <v>0</v>
      </c>
      <c r="O615" s="146">
        <f>N615-M615</f>
        <v>0</v>
      </c>
      <c r="P615" s="98" t="s">
        <v>1596</v>
      </c>
      <c r="Q615" s="15"/>
    </row>
    <row r="616" spans="1:20" s="16" customFormat="1" ht="28.5" outlineLevel="1" x14ac:dyDescent="0.2">
      <c r="A616" s="116">
        <f t="shared" si="156"/>
        <v>613</v>
      </c>
      <c r="B616" s="88" t="s">
        <v>1261</v>
      </c>
      <c r="C616" s="59">
        <v>236650</v>
      </c>
      <c r="D616" s="59">
        <v>2014</v>
      </c>
      <c r="E616" s="59"/>
      <c r="F616" s="59"/>
      <c r="G616" s="59"/>
      <c r="H616" s="93" t="s">
        <v>1262</v>
      </c>
      <c r="I616" s="59"/>
      <c r="J616" s="59"/>
      <c r="K616" s="60"/>
      <c r="L616" s="150">
        <f>SUM(L617)</f>
        <v>600</v>
      </c>
      <c r="M616" s="150">
        <f t="shared" ref="M616:O616" si="163">SUM(M617)</f>
        <v>0</v>
      </c>
      <c r="N616" s="150">
        <f t="shared" si="163"/>
        <v>0</v>
      </c>
      <c r="O616" s="151">
        <f t="shared" si="163"/>
        <v>0</v>
      </c>
      <c r="P616" s="20" t="s">
        <v>1596</v>
      </c>
      <c r="Q616" s="15"/>
    </row>
    <row r="617" spans="1:20" ht="28.5" outlineLevel="2" x14ac:dyDescent="0.2">
      <c r="A617" s="110">
        <f t="shared" si="156"/>
        <v>614</v>
      </c>
      <c r="B617" s="55" t="s">
        <v>1263</v>
      </c>
      <c r="C617" s="56" t="s">
        <v>939</v>
      </c>
      <c r="D617" s="56" t="s">
        <v>566</v>
      </c>
      <c r="E617" s="56" t="s">
        <v>25</v>
      </c>
      <c r="F617" s="56" t="s">
        <v>806</v>
      </c>
      <c r="G617" s="56" t="s">
        <v>112</v>
      </c>
      <c r="H617" s="56" t="s">
        <v>1262</v>
      </c>
      <c r="I617" s="56" t="s">
        <v>25</v>
      </c>
      <c r="J617" s="56" t="s">
        <v>25</v>
      </c>
      <c r="K617" s="55"/>
      <c r="L617" s="143">
        <v>600</v>
      </c>
      <c r="M617" s="144">
        <v>0</v>
      </c>
      <c r="N617" s="145">
        <v>0</v>
      </c>
      <c r="O617" s="146">
        <f t="shared" ref="O617" si="164">N617-M617</f>
        <v>0</v>
      </c>
      <c r="P617" s="98" t="s">
        <v>1596</v>
      </c>
      <c r="Q617" s="15"/>
    </row>
    <row r="618" spans="1:20" s="16" customFormat="1" ht="14.25" customHeight="1" outlineLevel="1" x14ac:dyDescent="0.2">
      <c r="A618" s="111">
        <f t="shared" si="156"/>
        <v>615</v>
      </c>
      <c r="B618" s="58" t="s">
        <v>1264</v>
      </c>
      <c r="C618" s="59">
        <v>236654</v>
      </c>
      <c r="D618" s="59">
        <v>20</v>
      </c>
      <c r="E618" s="59"/>
      <c r="F618" s="59"/>
      <c r="G618" s="59"/>
      <c r="H618" s="59">
        <v>15974</v>
      </c>
      <c r="I618" s="59"/>
      <c r="J618" s="59"/>
      <c r="K618" s="60"/>
      <c r="L618" s="150">
        <f>SUM(L619:L620)</f>
        <v>0</v>
      </c>
      <c r="M618" s="150">
        <f>SUM(M619:M620)</f>
        <v>160326</v>
      </c>
      <c r="N618" s="150">
        <f>SUM(N619:N620)</f>
        <v>100027</v>
      </c>
      <c r="O618" s="151">
        <f>SUM(O619:O620)</f>
        <v>-60299</v>
      </c>
      <c r="P618" s="19">
        <f t="shared" ref="P618:P620" si="165">N618/M618*100</f>
        <v>62.389755872409971</v>
      </c>
      <c r="Q618" s="15"/>
    </row>
    <row r="619" spans="1:20" outlineLevel="2" x14ac:dyDescent="0.2">
      <c r="A619" s="110">
        <f t="shared" si="156"/>
        <v>616</v>
      </c>
      <c r="B619" s="55" t="s">
        <v>1265</v>
      </c>
      <c r="C619" s="56" t="s">
        <v>1266</v>
      </c>
      <c r="D619" s="56" t="s">
        <v>728</v>
      </c>
      <c r="E619" s="56" t="s">
        <v>25</v>
      </c>
      <c r="F619" s="56" t="s">
        <v>508</v>
      </c>
      <c r="G619" s="56" t="s">
        <v>112</v>
      </c>
      <c r="H619" s="56" t="s">
        <v>210</v>
      </c>
      <c r="I619" s="56" t="s">
        <v>201</v>
      </c>
      <c r="J619" s="56" t="s">
        <v>147</v>
      </c>
      <c r="K619" s="55" t="s">
        <v>1267</v>
      </c>
      <c r="L619" s="143">
        <v>0</v>
      </c>
      <c r="M619" s="144">
        <v>338</v>
      </c>
      <c r="N619" s="145">
        <v>0</v>
      </c>
      <c r="O619" s="146">
        <f t="shared" ref="O619:O620" si="166">N619-M619</f>
        <v>-338</v>
      </c>
      <c r="P619" s="57">
        <f t="shared" si="165"/>
        <v>0</v>
      </c>
      <c r="Q619" s="15"/>
    </row>
    <row r="620" spans="1:20" outlineLevel="2" x14ac:dyDescent="0.2">
      <c r="A620" s="110">
        <f t="shared" si="156"/>
        <v>617</v>
      </c>
      <c r="B620" s="55" t="s">
        <v>1595</v>
      </c>
      <c r="C620" s="56" t="s">
        <v>1266</v>
      </c>
      <c r="D620" s="56" t="s">
        <v>728</v>
      </c>
      <c r="E620" s="56" t="s">
        <v>25</v>
      </c>
      <c r="F620" s="56" t="s">
        <v>508</v>
      </c>
      <c r="G620" s="56" t="s">
        <v>1268</v>
      </c>
      <c r="H620" s="56" t="s">
        <v>210</v>
      </c>
      <c r="I620" s="56" t="s">
        <v>201</v>
      </c>
      <c r="J620" s="56" t="s">
        <v>147</v>
      </c>
      <c r="K620" s="55" t="s">
        <v>1269</v>
      </c>
      <c r="L620" s="143">
        <v>0</v>
      </c>
      <c r="M620" s="144">
        <v>159988</v>
      </c>
      <c r="N620" s="145">
        <v>100027</v>
      </c>
      <c r="O620" s="146">
        <f t="shared" si="166"/>
        <v>-59961</v>
      </c>
      <c r="P620" s="57">
        <f t="shared" si="165"/>
        <v>62.521564117308806</v>
      </c>
      <c r="Q620" s="15"/>
      <c r="R620" s="15"/>
    </row>
    <row r="621" spans="1:20" s="16" customFormat="1" ht="14.25" customHeight="1" outlineLevel="1" x14ac:dyDescent="0.2">
      <c r="A621" s="111">
        <f t="shared" si="156"/>
        <v>618</v>
      </c>
      <c r="B621" s="58" t="s">
        <v>1270</v>
      </c>
      <c r="C621" s="59">
        <v>236656</v>
      </c>
      <c r="D621" s="59">
        <v>20</v>
      </c>
      <c r="E621" s="59" t="s">
        <v>1271</v>
      </c>
      <c r="F621" s="59"/>
      <c r="G621" s="59"/>
      <c r="H621" s="59">
        <v>15974</v>
      </c>
      <c r="I621" s="59"/>
      <c r="J621" s="59"/>
      <c r="K621" s="60"/>
      <c r="L621" s="150">
        <f>L622</f>
        <v>0</v>
      </c>
      <c r="M621" s="150">
        <f t="shared" ref="M621:O621" si="167">M622</f>
        <v>31950</v>
      </c>
      <c r="N621" s="150">
        <f t="shared" si="167"/>
        <v>0</v>
      </c>
      <c r="O621" s="151">
        <f t="shared" si="167"/>
        <v>-31950</v>
      </c>
      <c r="P621" s="19">
        <f t="shared" ref="P621" si="168">N621/M621*100</f>
        <v>0</v>
      </c>
      <c r="Q621" s="15"/>
    </row>
    <row r="622" spans="1:20" outlineLevel="1" x14ac:dyDescent="0.2">
      <c r="A622" s="110">
        <f t="shared" si="156"/>
        <v>619</v>
      </c>
      <c r="B622" s="55" t="s">
        <v>1272</v>
      </c>
      <c r="C622" s="56" t="s">
        <v>1273</v>
      </c>
      <c r="D622" s="56" t="s">
        <v>728</v>
      </c>
      <c r="E622" s="56" t="s">
        <v>1271</v>
      </c>
      <c r="F622" s="56" t="s">
        <v>508</v>
      </c>
      <c r="G622" s="56" t="s">
        <v>112</v>
      </c>
      <c r="H622" s="56" t="s">
        <v>210</v>
      </c>
      <c r="I622" s="56" t="s">
        <v>201</v>
      </c>
      <c r="J622" s="56" t="s">
        <v>147</v>
      </c>
      <c r="K622" s="55" t="s">
        <v>1274</v>
      </c>
      <c r="L622" s="143">
        <v>0</v>
      </c>
      <c r="M622" s="144">
        <v>31950</v>
      </c>
      <c r="N622" s="145">
        <v>0</v>
      </c>
      <c r="O622" s="146">
        <f>N622-M622</f>
        <v>-31950</v>
      </c>
      <c r="P622" s="57">
        <f>N622/M622*100</f>
        <v>0</v>
      </c>
      <c r="Q622" s="15"/>
      <c r="R622" s="2"/>
      <c r="S622" s="2"/>
      <c r="T622" s="2"/>
    </row>
    <row r="623" spans="1:20" s="16" customFormat="1" ht="15" x14ac:dyDescent="0.25">
      <c r="A623" s="99">
        <f t="shared" si="156"/>
        <v>620</v>
      </c>
      <c r="B623" s="81" t="s">
        <v>19</v>
      </c>
      <c r="C623" s="62"/>
      <c r="D623" s="62"/>
      <c r="E623" s="62"/>
      <c r="F623" s="62"/>
      <c r="G623" s="62"/>
      <c r="H623" s="62"/>
      <c r="I623" s="62"/>
      <c r="J623" s="62"/>
      <c r="K623" s="63"/>
      <c r="L623" s="152">
        <f>L624+L626+L675+L723+L730+L742+L749+L787</f>
        <v>263018</v>
      </c>
      <c r="M623" s="152">
        <f>M624+M626+M675+M723+M730+M742+M749+M787</f>
        <v>712501</v>
      </c>
      <c r="N623" s="152">
        <f>N624+N626+N675+N723+N730+N742+N749+N787</f>
        <v>342397</v>
      </c>
      <c r="O623" s="153">
        <f>O624+O626+O675+O723+O730+O742+O749+O787</f>
        <v>-370104</v>
      </c>
      <c r="P623" s="82">
        <f t="shared" ref="P623:P685" si="169">N623/M623*100</f>
        <v>48.055651851716704</v>
      </c>
      <c r="Q623" s="15"/>
    </row>
    <row r="624" spans="1:20" s="16" customFormat="1" x14ac:dyDescent="0.2">
      <c r="A624" s="117">
        <f t="shared" si="156"/>
        <v>621</v>
      </c>
      <c r="B624" s="94" t="s">
        <v>1275</v>
      </c>
      <c r="C624" s="95"/>
      <c r="D624" s="95"/>
      <c r="E624" s="95"/>
      <c r="F624" s="95"/>
      <c r="G624" s="95"/>
      <c r="H624" s="95"/>
      <c r="I624" s="95"/>
      <c r="J624" s="95"/>
      <c r="K624" s="94"/>
      <c r="L624" s="159">
        <f>SUM(L625:L625)</f>
        <v>25000</v>
      </c>
      <c r="M624" s="159">
        <f>SUM(M625:M625)</f>
        <v>25000</v>
      </c>
      <c r="N624" s="159">
        <f>SUM(N625:N625)</f>
        <v>5523</v>
      </c>
      <c r="O624" s="160">
        <f>SUM(O625:O625)</f>
        <v>-19477</v>
      </c>
      <c r="P624" s="96">
        <f t="shared" si="169"/>
        <v>22.091999999999999</v>
      </c>
      <c r="Q624" s="15"/>
    </row>
    <row r="625" spans="1:17" outlineLevel="1" x14ac:dyDescent="0.2">
      <c r="A625" s="110">
        <f t="shared" si="156"/>
        <v>622</v>
      </c>
      <c r="B625" s="55" t="s">
        <v>1276</v>
      </c>
      <c r="C625" s="56" t="s">
        <v>1277</v>
      </c>
      <c r="D625" s="56" t="s">
        <v>1278</v>
      </c>
      <c r="E625" s="56" t="s">
        <v>25</v>
      </c>
      <c r="F625" s="56" t="s">
        <v>51</v>
      </c>
      <c r="G625" s="56" t="s">
        <v>52</v>
      </c>
      <c r="H625" s="56"/>
      <c r="I625" s="56" t="s">
        <v>25</v>
      </c>
      <c r="J625" s="56" t="s">
        <v>25</v>
      </c>
      <c r="K625" s="55" t="s">
        <v>1279</v>
      </c>
      <c r="L625" s="143">
        <v>25000</v>
      </c>
      <c r="M625" s="144">
        <v>25000</v>
      </c>
      <c r="N625" s="145">
        <v>5523</v>
      </c>
      <c r="O625" s="146">
        <f t="shared" ref="O625" si="170">N625-M625</f>
        <v>-19477</v>
      </c>
      <c r="P625" s="57">
        <f t="shared" si="169"/>
        <v>22.091999999999999</v>
      </c>
      <c r="Q625" s="15"/>
    </row>
    <row r="626" spans="1:17" s="16" customFormat="1" ht="14.25" customHeight="1" x14ac:dyDescent="0.2">
      <c r="A626" s="117">
        <f t="shared" si="156"/>
        <v>623</v>
      </c>
      <c r="B626" s="94" t="s">
        <v>1280</v>
      </c>
      <c r="C626" s="95"/>
      <c r="D626" s="95"/>
      <c r="E626" s="95"/>
      <c r="F626" s="95"/>
      <c r="G626" s="95"/>
      <c r="H626" s="95"/>
      <c r="I626" s="95"/>
      <c r="J626" s="95"/>
      <c r="K626" s="94"/>
      <c r="L626" s="159">
        <f>SUM(L627:L674)</f>
        <v>16966</v>
      </c>
      <c r="M626" s="159">
        <f>SUM(M627:M674)</f>
        <v>82070</v>
      </c>
      <c r="N626" s="159">
        <f>SUM(N627:N674)</f>
        <v>53256</v>
      </c>
      <c r="O626" s="160">
        <f>SUM(O627:O674)</f>
        <v>-28814</v>
      </c>
      <c r="P626" s="96">
        <f t="shared" si="169"/>
        <v>64.890946752772024</v>
      </c>
      <c r="Q626" s="15"/>
    </row>
    <row r="627" spans="1:17" ht="28.5" outlineLevel="1" x14ac:dyDescent="0.2">
      <c r="A627" s="110">
        <f t="shared" si="156"/>
        <v>624</v>
      </c>
      <c r="B627" s="55" t="s">
        <v>1281</v>
      </c>
      <c r="C627" s="56" t="s">
        <v>1277</v>
      </c>
      <c r="D627" s="56" t="s">
        <v>1282</v>
      </c>
      <c r="E627" s="56" t="s">
        <v>70</v>
      </c>
      <c r="F627" s="56" t="s">
        <v>71</v>
      </c>
      <c r="G627" s="56" t="s">
        <v>52</v>
      </c>
      <c r="H627" s="56"/>
      <c r="I627" s="56" t="s">
        <v>25</v>
      </c>
      <c r="J627" s="56" t="s">
        <v>25</v>
      </c>
      <c r="K627" s="55" t="s">
        <v>1283</v>
      </c>
      <c r="L627" s="143">
        <v>0</v>
      </c>
      <c r="M627" s="144">
        <v>15418</v>
      </c>
      <c r="N627" s="145">
        <v>15418</v>
      </c>
      <c r="O627" s="146">
        <f t="shared" ref="O627:O674" si="171">N627-M627</f>
        <v>0</v>
      </c>
      <c r="P627" s="57">
        <f t="shared" si="169"/>
        <v>100</v>
      </c>
      <c r="Q627" s="15"/>
    </row>
    <row r="628" spans="1:17" ht="28.5" outlineLevel="1" x14ac:dyDescent="0.2">
      <c r="A628" s="110">
        <f t="shared" si="156"/>
        <v>625</v>
      </c>
      <c r="B628" s="55" t="s">
        <v>1284</v>
      </c>
      <c r="C628" s="56" t="s">
        <v>1277</v>
      </c>
      <c r="D628" s="56" t="s">
        <v>1282</v>
      </c>
      <c r="E628" s="56" t="s">
        <v>70</v>
      </c>
      <c r="F628" s="56" t="s">
        <v>71</v>
      </c>
      <c r="G628" s="56" t="s">
        <v>75</v>
      </c>
      <c r="H628" s="56"/>
      <c r="I628" s="56" t="s">
        <v>25</v>
      </c>
      <c r="J628" s="56" t="s">
        <v>25</v>
      </c>
      <c r="K628" s="55" t="s">
        <v>1283</v>
      </c>
      <c r="L628" s="143">
        <v>0</v>
      </c>
      <c r="M628" s="144">
        <v>17868</v>
      </c>
      <c r="N628" s="145">
        <v>17868</v>
      </c>
      <c r="O628" s="146">
        <f t="shared" si="171"/>
        <v>0</v>
      </c>
      <c r="P628" s="57">
        <f t="shared" si="169"/>
        <v>100</v>
      </c>
      <c r="Q628" s="15"/>
    </row>
    <row r="629" spans="1:17" ht="28.5" outlineLevel="1" x14ac:dyDescent="0.2">
      <c r="A629" s="110">
        <f t="shared" si="156"/>
        <v>626</v>
      </c>
      <c r="B629" s="55" t="s">
        <v>1285</v>
      </c>
      <c r="C629" s="56" t="s">
        <v>1277</v>
      </c>
      <c r="D629" s="56" t="s">
        <v>1282</v>
      </c>
      <c r="E629" s="56" t="s">
        <v>70</v>
      </c>
      <c r="F629" s="56" t="s">
        <v>71</v>
      </c>
      <c r="G629" s="56" t="s">
        <v>102</v>
      </c>
      <c r="H629" s="56"/>
      <c r="I629" s="56" t="s">
        <v>25</v>
      </c>
      <c r="J629" s="56" t="s">
        <v>25</v>
      </c>
      <c r="K629" s="55" t="s">
        <v>1283</v>
      </c>
      <c r="L629" s="143">
        <v>0</v>
      </c>
      <c r="M629" s="144">
        <v>464</v>
      </c>
      <c r="N629" s="145">
        <v>464</v>
      </c>
      <c r="O629" s="146">
        <f t="shared" si="171"/>
        <v>0</v>
      </c>
      <c r="P629" s="57">
        <f t="shared" si="169"/>
        <v>100</v>
      </c>
      <c r="Q629" s="15"/>
    </row>
    <row r="630" spans="1:17" ht="28.5" outlineLevel="1" x14ac:dyDescent="0.2">
      <c r="A630" s="110">
        <f t="shared" si="156"/>
        <v>627</v>
      </c>
      <c r="B630" s="55" t="s">
        <v>1286</v>
      </c>
      <c r="C630" s="56" t="s">
        <v>1277</v>
      </c>
      <c r="D630" s="56" t="s">
        <v>1282</v>
      </c>
      <c r="E630" s="56"/>
      <c r="F630" s="56" t="s">
        <v>51</v>
      </c>
      <c r="G630" s="56" t="s">
        <v>52</v>
      </c>
      <c r="H630" s="56"/>
      <c r="I630" s="56" t="s">
        <v>25</v>
      </c>
      <c r="J630" s="56" t="s">
        <v>25</v>
      </c>
      <c r="K630" s="55"/>
      <c r="L630" s="143">
        <v>0</v>
      </c>
      <c r="M630" s="144">
        <v>500</v>
      </c>
      <c r="N630" s="145">
        <v>0</v>
      </c>
      <c r="O630" s="146">
        <f t="shared" si="171"/>
        <v>-500</v>
      </c>
      <c r="P630" s="57">
        <f t="shared" si="169"/>
        <v>0</v>
      </c>
      <c r="Q630" s="15"/>
    </row>
    <row r="631" spans="1:17" outlineLevel="1" x14ac:dyDescent="0.2">
      <c r="A631" s="110">
        <f t="shared" si="156"/>
        <v>628</v>
      </c>
      <c r="B631" s="55" t="s">
        <v>1287</v>
      </c>
      <c r="C631" s="56" t="s">
        <v>1277</v>
      </c>
      <c r="D631" s="56" t="s">
        <v>1282</v>
      </c>
      <c r="E631" s="56" t="s">
        <v>25</v>
      </c>
      <c r="F631" s="56" t="s">
        <v>190</v>
      </c>
      <c r="G631" s="56" t="s">
        <v>52</v>
      </c>
      <c r="H631" s="56"/>
      <c r="I631" s="56" t="s">
        <v>25</v>
      </c>
      <c r="J631" s="56" t="s">
        <v>25</v>
      </c>
      <c r="K631" s="55" t="s">
        <v>1288</v>
      </c>
      <c r="L631" s="143">
        <v>0</v>
      </c>
      <c r="M631" s="144">
        <v>7</v>
      </c>
      <c r="N631" s="145">
        <v>0</v>
      </c>
      <c r="O631" s="146">
        <f t="shared" si="171"/>
        <v>-7</v>
      </c>
      <c r="P631" s="57">
        <f t="shared" si="169"/>
        <v>0</v>
      </c>
      <c r="Q631" s="15"/>
    </row>
    <row r="632" spans="1:17" ht="28.5" outlineLevel="1" x14ac:dyDescent="0.2">
      <c r="A632" s="110">
        <f t="shared" si="156"/>
        <v>629</v>
      </c>
      <c r="B632" s="55" t="s">
        <v>1289</v>
      </c>
      <c r="C632" s="56" t="s">
        <v>1277</v>
      </c>
      <c r="D632" s="56" t="s">
        <v>1282</v>
      </c>
      <c r="E632" s="56"/>
      <c r="F632" s="56" t="s">
        <v>190</v>
      </c>
      <c r="G632" s="56" t="s">
        <v>52</v>
      </c>
      <c r="H632" s="56"/>
      <c r="I632" s="56" t="s">
        <v>25</v>
      </c>
      <c r="J632" s="56" t="s">
        <v>25</v>
      </c>
      <c r="K632" s="55" t="s">
        <v>1290</v>
      </c>
      <c r="L632" s="143">
        <v>0</v>
      </c>
      <c r="M632" s="144">
        <v>12</v>
      </c>
      <c r="N632" s="145">
        <v>12</v>
      </c>
      <c r="O632" s="146">
        <f t="shared" si="171"/>
        <v>0</v>
      </c>
      <c r="P632" s="57">
        <f t="shared" si="169"/>
        <v>100</v>
      </c>
      <c r="Q632" s="15"/>
    </row>
    <row r="633" spans="1:17" outlineLevel="1" x14ac:dyDescent="0.2">
      <c r="A633" s="110">
        <f t="shared" si="156"/>
        <v>630</v>
      </c>
      <c r="B633" s="55" t="s">
        <v>1291</v>
      </c>
      <c r="C633" s="56" t="s">
        <v>1277</v>
      </c>
      <c r="D633" s="56" t="s">
        <v>1282</v>
      </c>
      <c r="E633" s="56" t="s">
        <v>497</v>
      </c>
      <c r="F633" s="56" t="s">
        <v>190</v>
      </c>
      <c r="G633" s="56" t="s">
        <v>52</v>
      </c>
      <c r="H633" s="56"/>
      <c r="I633" s="56" t="s">
        <v>25</v>
      </c>
      <c r="J633" s="56" t="s">
        <v>25</v>
      </c>
      <c r="K633" s="55"/>
      <c r="L633" s="143">
        <v>0</v>
      </c>
      <c r="M633" s="144">
        <v>1</v>
      </c>
      <c r="N633" s="145">
        <v>1</v>
      </c>
      <c r="O633" s="146">
        <f t="shared" si="171"/>
        <v>0</v>
      </c>
      <c r="P633" s="57">
        <f t="shared" si="169"/>
        <v>100</v>
      </c>
      <c r="Q633" s="15"/>
    </row>
    <row r="634" spans="1:17" outlineLevel="1" x14ac:dyDescent="0.2">
      <c r="A634" s="110">
        <f t="shared" si="156"/>
        <v>631</v>
      </c>
      <c r="B634" s="55" t="s">
        <v>1292</v>
      </c>
      <c r="C634" s="56" t="s">
        <v>1277</v>
      </c>
      <c r="D634" s="56" t="s">
        <v>1282</v>
      </c>
      <c r="E634" s="56" t="s">
        <v>497</v>
      </c>
      <c r="F634" s="56" t="s">
        <v>190</v>
      </c>
      <c r="G634" s="56" t="s">
        <v>52</v>
      </c>
      <c r="H634" s="56"/>
      <c r="I634" s="56" t="s">
        <v>25</v>
      </c>
      <c r="J634" s="56" t="s">
        <v>25</v>
      </c>
      <c r="K634" s="55"/>
      <c r="L634" s="143">
        <v>0</v>
      </c>
      <c r="M634" s="144">
        <v>22</v>
      </c>
      <c r="N634" s="145">
        <v>22</v>
      </c>
      <c r="O634" s="146">
        <f t="shared" si="171"/>
        <v>0</v>
      </c>
      <c r="P634" s="57">
        <f t="shared" si="169"/>
        <v>100</v>
      </c>
      <c r="Q634" s="15"/>
    </row>
    <row r="635" spans="1:17" ht="28.5" outlineLevel="1" x14ac:dyDescent="0.2">
      <c r="A635" s="110">
        <f t="shared" si="156"/>
        <v>632</v>
      </c>
      <c r="B635" s="55" t="s">
        <v>1293</v>
      </c>
      <c r="C635" s="56" t="s">
        <v>1277</v>
      </c>
      <c r="D635" s="56" t="s">
        <v>1282</v>
      </c>
      <c r="E635" s="56" t="s">
        <v>497</v>
      </c>
      <c r="F635" s="56" t="s">
        <v>190</v>
      </c>
      <c r="G635" s="56" t="s">
        <v>52</v>
      </c>
      <c r="H635" s="56"/>
      <c r="I635" s="56" t="s">
        <v>25</v>
      </c>
      <c r="J635" s="56" t="s">
        <v>25</v>
      </c>
      <c r="K635" s="55" t="s">
        <v>1294</v>
      </c>
      <c r="L635" s="143">
        <v>0</v>
      </c>
      <c r="M635" s="144">
        <v>8</v>
      </c>
      <c r="N635" s="145">
        <v>7</v>
      </c>
      <c r="O635" s="146">
        <f t="shared" si="171"/>
        <v>-1</v>
      </c>
      <c r="P635" s="57">
        <f t="shared" si="169"/>
        <v>87.5</v>
      </c>
      <c r="Q635" s="15"/>
    </row>
    <row r="636" spans="1:17" ht="28.5" outlineLevel="1" x14ac:dyDescent="0.2">
      <c r="A636" s="110">
        <f t="shared" si="156"/>
        <v>633</v>
      </c>
      <c r="B636" s="55" t="s">
        <v>1295</v>
      </c>
      <c r="C636" s="56" t="s">
        <v>1277</v>
      </c>
      <c r="D636" s="56" t="s">
        <v>1282</v>
      </c>
      <c r="E636" s="56" t="s">
        <v>497</v>
      </c>
      <c r="F636" s="56" t="s">
        <v>190</v>
      </c>
      <c r="G636" s="56" t="s">
        <v>52</v>
      </c>
      <c r="H636" s="56"/>
      <c r="I636" s="56" t="s">
        <v>25</v>
      </c>
      <c r="J636" s="56" t="s">
        <v>25</v>
      </c>
      <c r="K636" s="55" t="s">
        <v>1296</v>
      </c>
      <c r="L636" s="143">
        <v>2100</v>
      </c>
      <c r="M636" s="144">
        <v>2500</v>
      </c>
      <c r="N636" s="145">
        <v>115</v>
      </c>
      <c r="O636" s="146">
        <f t="shared" si="171"/>
        <v>-2385</v>
      </c>
      <c r="P636" s="57">
        <f t="shared" si="169"/>
        <v>4.5999999999999996</v>
      </c>
      <c r="Q636" s="15"/>
    </row>
    <row r="637" spans="1:17" ht="28.5" outlineLevel="1" x14ac:dyDescent="0.2">
      <c r="A637" s="110">
        <f t="shared" si="156"/>
        <v>634</v>
      </c>
      <c r="B637" s="55" t="s">
        <v>1297</v>
      </c>
      <c r="C637" s="56" t="s">
        <v>1277</v>
      </c>
      <c r="D637" s="56" t="s">
        <v>1282</v>
      </c>
      <c r="E637" s="56" t="s">
        <v>497</v>
      </c>
      <c r="F637" s="56" t="s">
        <v>190</v>
      </c>
      <c r="G637" s="56" t="s">
        <v>102</v>
      </c>
      <c r="H637" s="56"/>
      <c r="I637" s="56" t="s">
        <v>25</v>
      </c>
      <c r="J637" s="56" t="s">
        <v>25</v>
      </c>
      <c r="K637" s="55" t="s">
        <v>1296</v>
      </c>
      <c r="L637" s="143">
        <v>1400</v>
      </c>
      <c r="M637" s="144">
        <v>2000</v>
      </c>
      <c r="N637" s="145">
        <v>787</v>
      </c>
      <c r="O637" s="146">
        <f t="shared" si="171"/>
        <v>-1213</v>
      </c>
      <c r="P637" s="57">
        <f t="shared" si="169"/>
        <v>39.35</v>
      </c>
      <c r="Q637" s="15"/>
    </row>
    <row r="638" spans="1:17" outlineLevel="1" x14ac:dyDescent="0.2">
      <c r="A638" s="110">
        <f t="shared" si="156"/>
        <v>635</v>
      </c>
      <c r="B638" s="55" t="s">
        <v>1298</v>
      </c>
      <c r="C638" s="56" t="s">
        <v>1277</v>
      </c>
      <c r="D638" s="56" t="s">
        <v>1282</v>
      </c>
      <c r="E638" s="56" t="s">
        <v>497</v>
      </c>
      <c r="F638" s="56" t="s">
        <v>190</v>
      </c>
      <c r="G638" s="56" t="s">
        <v>52</v>
      </c>
      <c r="H638" s="56"/>
      <c r="I638" s="56" t="s">
        <v>25</v>
      </c>
      <c r="J638" s="56" t="s">
        <v>25</v>
      </c>
      <c r="K638" s="55" t="s">
        <v>1299</v>
      </c>
      <c r="L638" s="143">
        <v>0</v>
      </c>
      <c r="M638" s="144">
        <v>8</v>
      </c>
      <c r="N638" s="145">
        <v>7</v>
      </c>
      <c r="O638" s="146">
        <f t="shared" si="171"/>
        <v>-1</v>
      </c>
      <c r="P638" s="57">
        <f t="shared" si="169"/>
        <v>87.5</v>
      </c>
      <c r="Q638" s="15"/>
    </row>
    <row r="639" spans="1:17" outlineLevel="1" x14ac:dyDescent="0.2">
      <c r="A639" s="110">
        <f t="shared" si="156"/>
        <v>636</v>
      </c>
      <c r="B639" s="55" t="s">
        <v>1300</v>
      </c>
      <c r="C639" s="56" t="s">
        <v>1277</v>
      </c>
      <c r="D639" s="56" t="s">
        <v>1282</v>
      </c>
      <c r="E639" s="56" t="s">
        <v>497</v>
      </c>
      <c r="F639" s="56" t="s">
        <v>190</v>
      </c>
      <c r="G639" s="56" t="s">
        <v>52</v>
      </c>
      <c r="H639" s="56"/>
      <c r="I639" s="56" t="s">
        <v>25</v>
      </c>
      <c r="J639" s="56" t="s">
        <v>25</v>
      </c>
      <c r="K639" s="55" t="s">
        <v>671</v>
      </c>
      <c r="L639" s="143">
        <v>0</v>
      </c>
      <c r="M639" s="144">
        <v>552</v>
      </c>
      <c r="N639" s="145">
        <v>552</v>
      </c>
      <c r="O639" s="146">
        <f t="shared" si="171"/>
        <v>0</v>
      </c>
      <c r="P639" s="57">
        <f t="shared" si="169"/>
        <v>100</v>
      </c>
      <c r="Q639" s="15"/>
    </row>
    <row r="640" spans="1:17" outlineLevel="1" x14ac:dyDescent="0.2">
      <c r="A640" s="110">
        <f t="shared" si="156"/>
        <v>637</v>
      </c>
      <c r="B640" s="55" t="s">
        <v>1302</v>
      </c>
      <c r="C640" s="56" t="s">
        <v>1277</v>
      </c>
      <c r="D640" s="56" t="s">
        <v>1282</v>
      </c>
      <c r="E640" s="56" t="s">
        <v>497</v>
      </c>
      <c r="F640" s="56" t="s">
        <v>190</v>
      </c>
      <c r="G640" s="56" t="s">
        <v>102</v>
      </c>
      <c r="H640" s="56"/>
      <c r="I640" s="56" t="s">
        <v>25</v>
      </c>
      <c r="J640" s="56" t="s">
        <v>25</v>
      </c>
      <c r="K640" s="55"/>
      <c r="L640" s="143">
        <v>4000</v>
      </c>
      <c r="M640" s="144">
        <v>5000</v>
      </c>
      <c r="N640" s="145">
        <v>1763</v>
      </c>
      <c r="O640" s="146">
        <f t="shared" si="171"/>
        <v>-3237</v>
      </c>
      <c r="P640" s="57">
        <f t="shared" si="169"/>
        <v>35.260000000000005</v>
      </c>
      <c r="Q640" s="15"/>
    </row>
    <row r="641" spans="1:17" ht="28.5" outlineLevel="1" x14ac:dyDescent="0.2">
      <c r="A641" s="110">
        <f t="shared" si="156"/>
        <v>638</v>
      </c>
      <c r="B641" s="55" t="s">
        <v>1303</v>
      </c>
      <c r="C641" s="56" t="s">
        <v>1277</v>
      </c>
      <c r="D641" s="56" t="s">
        <v>1282</v>
      </c>
      <c r="E641" s="56" t="s">
        <v>497</v>
      </c>
      <c r="F641" s="56" t="s">
        <v>190</v>
      </c>
      <c r="G641" s="56" t="s">
        <v>102</v>
      </c>
      <c r="H641" s="56"/>
      <c r="I641" s="56" t="s">
        <v>25</v>
      </c>
      <c r="J641" s="56" t="s">
        <v>25</v>
      </c>
      <c r="K641" s="55"/>
      <c r="L641" s="143">
        <v>50</v>
      </c>
      <c r="M641" s="144">
        <v>26</v>
      </c>
      <c r="N641" s="145">
        <v>0</v>
      </c>
      <c r="O641" s="146">
        <f t="shared" si="171"/>
        <v>-26</v>
      </c>
      <c r="P641" s="57">
        <f t="shared" si="169"/>
        <v>0</v>
      </c>
      <c r="Q641" s="15"/>
    </row>
    <row r="642" spans="1:17" outlineLevel="1" x14ac:dyDescent="0.2">
      <c r="A642" s="110">
        <f t="shared" si="156"/>
        <v>639</v>
      </c>
      <c r="B642" s="55" t="s">
        <v>1304</v>
      </c>
      <c r="C642" s="56" t="s">
        <v>1277</v>
      </c>
      <c r="D642" s="56" t="s">
        <v>1282</v>
      </c>
      <c r="E642" s="56" t="s">
        <v>497</v>
      </c>
      <c r="F642" s="56" t="s">
        <v>190</v>
      </c>
      <c r="G642" s="56" t="s">
        <v>102</v>
      </c>
      <c r="H642" s="56"/>
      <c r="I642" s="56" t="s">
        <v>25</v>
      </c>
      <c r="J642" s="56" t="s">
        <v>25</v>
      </c>
      <c r="K642" s="55" t="s">
        <v>1305</v>
      </c>
      <c r="L642" s="143">
        <v>500</v>
      </c>
      <c r="M642" s="144">
        <v>500</v>
      </c>
      <c r="N642" s="145">
        <v>140</v>
      </c>
      <c r="O642" s="146">
        <f t="shared" si="171"/>
        <v>-360</v>
      </c>
      <c r="P642" s="57">
        <f t="shared" si="169"/>
        <v>28.000000000000004</v>
      </c>
      <c r="Q642" s="15"/>
    </row>
    <row r="643" spans="1:17" ht="28.5" outlineLevel="1" x14ac:dyDescent="0.2">
      <c r="A643" s="110">
        <f t="shared" si="156"/>
        <v>640</v>
      </c>
      <c r="B643" s="55" t="s">
        <v>1306</v>
      </c>
      <c r="C643" s="56" t="s">
        <v>1277</v>
      </c>
      <c r="D643" s="56" t="s">
        <v>1282</v>
      </c>
      <c r="E643" s="56" t="s">
        <v>497</v>
      </c>
      <c r="F643" s="56" t="s">
        <v>190</v>
      </c>
      <c r="G643" s="56" t="s">
        <v>102</v>
      </c>
      <c r="H643" s="56"/>
      <c r="I643" s="56" t="s">
        <v>25</v>
      </c>
      <c r="J643" s="56" t="s">
        <v>25</v>
      </c>
      <c r="K643" s="55" t="s">
        <v>1307</v>
      </c>
      <c r="L643" s="143">
        <v>50</v>
      </c>
      <c r="M643" s="144">
        <v>391</v>
      </c>
      <c r="N643" s="145">
        <v>0</v>
      </c>
      <c r="O643" s="146">
        <f t="shared" si="171"/>
        <v>-391</v>
      </c>
      <c r="P643" s="57">
        <f t="shared" si="169"/>
        <v>0</v>
      </c>
      <c r="Q643" s="15"/>
    </row>
    <row r="644" spans="1:17" ht="28.5" outlineLevel="1" x14ac:dyDescent="0.2">
      <c r="A644" s="110">
        <f t="shared" si="156"/>
        <v>641</v>
      </c>
      <c r="B644" s="55" t="s">
        <v>1308</v>
      </c>
      <c r="C644" s="56" t="s">
        <v>1277</v>
      </c>
      <c r="D644" s="56" t="s">
        <v>1282</v>
      </c>
      <c r="E644" s="56" t="s">
        <v>497</v>
      </c>
      <c r="F644" s="56" t="s">
        <v>190</v>
      </c>
      <c r="G644" s="56" t="s">
        <v>102</v>
      </c>
      <c r="H644" s="56"/>
      <c r="I644" s="56" t="s">
        <v>25</v>
      </c>
      <c r="J644" s="56" t="s">
        <v>25</v>
      </c>
      <c r="K644" s="55" t="s">
        <v>1309</v>
      </c>
      <c r="L644" s="143">
        <v>40</v>
      </c>
      <c r="M644" s="144">
        <v>40</v>
      </c>
      <c r="N644" s="145">
        <v>0</v>
      </c>
      <c r="O644" s="146">
        <f t="shared" si="171"/>
        <v>-40</v>
      </c>
      <c r="P644" s="57">
        <f t="shared" si="169"/>
        <v>0</v>
      </c>
      <c r="Q644" s="15"/>
    </row>
    <row r="645" spans="1:17" outlineLevel="1" x14ac:dyDescent="0.2">
      <c r="A645" s="110">
        <f t="shared" si="156"/>
        <v>642</v>
      </c>
      <c r="B645" s="55" t="s">
        <v>1310</v>
      </c>
      <c r="C645" s="56" t="s">
        <v>1277</v>
      </c>
      <c r="D645" s="56" t="s">
        <v>1282</v>
      </c>
      <c r="E645" s="56" t="s">
        <v>497</v>
      </c>
      <c r="F645" s="56" t="s">
        <v>190</v>
      </c>
      <c r="G645" s="56" t="s">
        <v>102</v>
      </c>
      <c r="H645" s="56"/>
      <c r="I645" s="56" t="s">
        <v>25</v>
      </c>
      <c r="J645" s="56" t="s">
        <v>25</v>
      </c>
      <c r="K645" s="55" t="s">
        <v>1311</v>
      </c>
      <c r="L645" s="143">
        <v>0</v>
      </c>
      <c r="M645" s="144">
        <v>431</v>
      </c>
      <c r="N645" s="145">
        <v>430</v>
      </c>
      <c r="O645" s="146">
        <f t="shared" si="171"/>
        <v>-1</v>
      </c>
      <c r="P645" s="57">
        <f t="shared" si="169"/>
        <v>99.767981438515079</v>
      </c>
      <c r="Q645" s="15"/>
    </row>
    <row r="646" spans="1:17" outlineLevel="1" x14ac:dyDescent="0.2">
      <c r="A646" s="110">
        <f t="shared" ref="A646:A709" si="172">1+A645</f>
        <v>643</v>
      </c>
      <c r="B646" s="55" t="s">
        <v>1312</v>
      </c>
      <c r="C646" s="56" t="s">
        <v>1277</v>
      </c>
      <c r="D646" s="56" t="s">
        <v>1282</v>
      </c>
      <c r="E646" s="56" t="s">
        <v>497</v>
      </c>
      <c r="F646" s="56" t="s">
        <v>190</v>
      </c>
      <c r="G646" s="56" t="s">
        <v>102</v>
      </c>
      <c r="H646" s="56"/>
      <c r="I646" s="56" t="s">
        <v>25</v>
      </c>
      <c r="J646" s="56" t="s">
        <v>25</v>
      </c>
      <c r="K646" s="55" t="s">
        <v>1313</v>
      </c>
      <c r="L646" s="143">
        <v>1000</v>
      </c>
      <c r="M646" s="144">
        <v>1485</v>
      </c>
      <c r="N646" s="145">
        <v>0</v>
      </c>
      <c r="O646" s="146">
        <f t="shared" si="171"/>
        <v>-1485</v>
      </c>
      <c r="P646" s="57">
        <f t="shared" si="169"/>
        <v>0</v>
      </c>
      <c r="Q646" s="15"/>
    </row>
    <row r="647" spans="1:17" ht="28.5" outlineLevel="1" x14ac:dyDescent="0.2">
      <c r="A647" s="110">
        <f t="shared" si="172"/>
        <v>644</v>
      </c>
      <c r="B647" s="55" t="s">
        <v>1314</v>
      </c>
      <c r="C647" s="56" t="s">
        <v>1277</v>
      </c>
      <c r="D647" s="56" t="s">
        <v>1282</v>
      </c>
      <c r="E647" s="56" t="s">
        <v>497</v>
      </c>
      <c r="F647" s="56" t="s">
        <v>190</v>
      </c>
      <c r="G647" s="56" t="s">
        <v>102</v>
      </c>
      <c r="H647" s="56"/>
      <c r="I647" s="56" t="s">
        <v>25</v>
      </c>
      <c r="J647" s="56" t="s">
        <v>25</v>
      </c>
      <c r="K647" s="55" t="s">
        <v>1315</v>
      </c>
      <c r="L647" s="143">
        <v>1000</v>
      </c>
      <c r="M647" s="144">
        <v>1000</v>
      </c>
      <c r="N647" s="145">
        <v>0</v>
      </c>
      <c r="O647" s="146">
        <f t="shared" si="171"/>
        <v>-1000</v>
      </c>
      <c r="P647" s="57">
        <f t="shared" si="169"/>
        <v>0</v>
      </c>
      <c r="Q647" s="15"/>
    </row>
    <row r="648" spans="1:17" ht="28.5" outlineLevel="1" x14ac:dyDescent="0.2">
      <c r="A648" s="110">
        <f t="shared" si="172"/>
        <v>645</v>
      </c>
      <c r="B648" s="55" t="s">
        <v>1316</v>
      </c>
      <c r="C648" s="56" t="s">
        <v>1277</v>
      </c>
      <c r="D648" s="56" t="s">
        <v>1282</v>
      </c>
      <c r="E648" s="56" t="s">
        <v>497</v>
      </c>
      <c r="F648" s="56" t="s">
        <v>190</v>
      </c>
      <c r="G648" s="56" t="s">
        <v>102</v>
      </c>
      <c r="H648" s="56"/>
      <c r="I648" s="56" t="s">
        <v>25</v>
      </c>
      <c r="J648" s="56" t="s">
        <v>25</v>
      </c>
      <c r="K648" s="55" t="s">
        <v>1317</v>
      </c>
      <c r="L648" s="143">
        <v>50</v>
      </c>
      <c r="M648" s="144">
        <v>100</v>
      </c>
      <c r="N648" s="145">
        <v>0</v>
      </c>
      <c r="O648" s="146">
        <f t="shared" si="171"/>
        <v>-100</v>
      </c>
      <c r="P648" s="57">
        <f t="shared" si="169"/>
        <v>0</v>
      </c>
      <c r="Q648" s="15"/>
    </row>
    <row r="649" spans="1:17" ht="28.5" outlineLevel="1" x14ac:dyDescent="0.2">
      <c r="A649" s="110">
        <f t="shared" si="172"/>
        <v>646</v>
      </c>
      <c r="B649" s="55" t="s">
        <v>1318</v>
      </c>
      <c r="C649" s="56" t="s">
        <v>1277</v>
      </c>
      <c r="D649" s="56" t="s">
        <v>1282</v>
      </c>
      <c r="E649" s="56" t="s">
        <v>497</v>
      </c>
      <c r="F649" s="56" t="s">
        <v>190</v>
      </c>
      <c r="G649" s="56" t="s">
        <v>102</v>
      </c>
      <c r="H649" s="56"/>
      <c r="I649" s="56" t="s">
        <v>25</v>
      </c>
      <c r="J649" s="56" t="s">
        <v>25</v>
      </c>
      <c r="K649" s="55" t="s">
        <v>1319</v>
      </c>
      <c r="L649" s="143">
        <v>0</v>
      </c>
      <c r="M649" s="144">
        <v>100</v>
      </c>
      <c r="N649" s="145">
        <v>0</v>
      </c>
      <c r="O649" s="146">
        <f t="shared" si="171"/>
        <v>-100</v>
      </c>
      <c r="P649" s="57">
        <f t="shared" si="169"/>
        <v>0</v>
      </c>
      <c r="Q649" s="15"/>
    </row>
    <row r="650" spans="1:17" ht="28.5" outlineLevel="1" x14ac:dyDescent="0.2">
      <c r="A650" s="110">
        <f t="shared" si="172"/>
        <v>647</v>
      </c>
      <c r="B650" s="55" t="s">
        <v>1320</v>
      </c>
      <c r="C650" s="56" t="s">
        <v>1277</v>
      </c>
      <c r="D650" s="56" t="s">
        <v>1282</v>
      </c>
      <c r="E650" s="56" t="s">
        <v>497</v>
      </c>
      <c r="F650" s="56" t="s">
        <v>190</v>
      </c>
      <c r="G650" s="56" t="s">
        <v>102</v>
      </c>
      <c r="H650" s="56"/>
      <c r="I650" s="56" t="s">
        <v>25</v>
      </c>
      <c r="J650" s="56" t="s">
        <v>25</v>
      </c>
      <c r="K650" s="55" t="s">
        <v>1290</v>
      </c>
      <c r="L650" s="143">
        <v>60</v>
      </c>
      <c r="M650" s="144">
        <v>48</v>
      </c>
      <c r="N650" s="145">
        <v>1</v>
      </c>
      <c r="O650" s="146">
        <f t="shared" si="171"/>
        <v>-47</v>
      </c>
      <c r="P650" s="57">
        <f t="shared" si="169"/>
        <v>2.083333333333333</v>
      </c>
      <c r="Q650" s="15"/>
    </row>
    <row r="651" spans="1:17" ht="28.5" outlineLevel="1" x14ac:dyDescent="0.2">
      <c r="A651" s="110">
        <f t="shared" si="172"/>
        <v>648</v>
      </c>
      <c r="B651" s="55" t="s">
        <v>1321</v>
      </c>
      <c r="C651" s="56" t="s">
        <v>1277</v>
      </c>
      <c r="D651" s="56" t="s">
        <v>1282</v>
      </c>
      <c r="E651" s="56" t="s">
        <v>497</v>
      </c>
      <c r="F651" s="56" t="s">
        <v>190</v>
      </c>
      <c r="G651" s="56" t="s">
        <v>102</v>
      </c>
      <c r="H651" s="56"/>
      <c r="I651" s="56" t="s">
        <v>25</v>
      </c>
      <c r="J651" s="56" t="s">
        <v>25</v>
      </c>
      <c r="K651" s="55" t="s">
        <v>1322</v>
      </c>
      <c r="L651" s="143">
        <v>1000</v>
      </c>
      <c r="M651" s="144">
        <v>4000</v>
      </c>
      <c r="N651" s="145">
        <v>806</v>
      </c>
      <c r="O651" s="146">
        <f t="shared" si="171"/>
        <v>-3194</v>
      </c>
      <c r="P651" s="57">
        <f t="shared" si="169"/>
        <v>20.150000000000002</v>
      </c>
      <c r="Q651" s="15"/>
    </row>
    <row r="652" spans="1:17" outlineLevel="1" x14ac:dyDescent="0.2">
      <c r="A652" s="110">
        <f t="shared" si="172"/>
        <v>649</v>
      </c>
      <c r="B652" s="55" t="s">
        <v>1323</v>
      </c>
      <c r="C652" s="56" t="s">
        <v>1277</v>
      </c>
      <c r="D652" s="56" t="s">
        <v>1282</v>
      </c>
      <c r="E652" s="56" t="s">
        <v>497</v>
      </c>
      <c r="F652" s="56" t="s">
        <v>190</v>
      </c>
      <c r="G652" s="56" t="s">
        <v>102</v>
      </c>
      <c r="H652" s="56"/>
      <c r="I652" s="56" t="s">
        <v>25</v>
      </c>
      <c r="J652" s="56" t="s">
        <v>25</v>
      </c>
      <c r="K652" s="55" t="s">
        <v>1324</v>
      </c>
      <c r="L652" s="143">
        <v>800</v>
      </c>
      <c r="M652" s="144">
        <v>2300</v>
      </c>
      <c r="N652" s="145">
        <v>154</v>
      </c>
      <c r="O652" s="146">
        <f t="shared" si="171"/>
        <v>-2146</v>
      </c>
      <c r="P652" s="57">
        <f t="shared" si="169"/>
        <v>6.695652173913043</v>
      </c>
      <c r="Q652" s="15"/>
    </row>
    <row r="653" spans="1:17" ht="28.5" outlineLevel="1" x14ac:dyDescent="0.2">
      <c r="A653" s="110">
        <f t="shared" si="172"/>
        <v>650</v>
      </c>
      <c r="B653" s="55" t="s">
        <v>1325</v>
      </c>
      <c r="C653" s="56" t="s">
        <v>1277</v>
      </c>
      <c r="D653" s="56" t="s">
        <v>1282</v>
      </c>
      <c r="E653" s="56" t="s">
        <v>497</v>
      </c>
      <c r="F653" s="56" t="s">
        <v>190</v>
      </c>
      <c r="G653" s="56" t="s">
        <v>102</v>
      </c>
      <c r="H653" s="56"/>
      <c r="I653" s="56" t="s">
        <v>25</v>
      </c>
      <c r="J653" s="56" t="s">
        <v>25</v>
      </c>
      <c r="K653" s="55" t="s">
        <v>1326</v>
      </c>
      <c r="L653" s="143">
        <v>500</v>
      </c>
      <c r="M653" s="144">
        <v>500</v>
      </c>
      <c r="N653" s="145">
        <v>0</v>
      </c>
      <c r="O653" s="146">
        <f t="shared" si="171"/>
        <v>-500</v>
      </c>
      <c r="P653" s="57">
        <f t="shared" si="169"/>
        <v>0</v>
      </c>
      <c r="Q653" s="15"/>
    </row>
    <row r="654" spans="1:17" ht="28.5" outlineLevel="1" x14ac:dyDescent="0.2">
      <c r="A654" s="110">
        <f t="shared" si="172"/>
        <v>651</v>
      </c>
      <c r="B654" s="55" t="s">
        <v>1327</v>
      </c>
      <c r="C654" s="56" t="s">
        <v>1277</v>
      </c>
      <c r="D654" s="56" t="s">
        <v>1282</v>
      </c>
      <c r="E654" s="56" t="s">
        <v>497</v>
      </c>
      <c r="F654" s="56" t="s">
        <v>190</v>
      </c>
      <c r="G654" s="56" t="s">
        <v>102</v>
      </c>
      <c r="H654" s="56"/>
      <c r="I654" s="56" t="s">
        <v>25</v>
      </c>
      <c r="J654" s="56" t="s">
        <v>25</v>
      </c>
      <c r="K654" s="55" t="s">
        <v>1301</v>
      </c>
      <c r="L654" s="143">
        <v>0</v>
      </c>
      <c r="M654" s="144">
        <v>4</v>
      </c>
      <c r="N654" s="145">
        <v>4</v>
      </c>
      <c r="O654" s="146">
        <f t="shared" si="171"/>
        <v>0</v>
      </c>
      <c r="P654" s="57">
        <f t="shared" si="169"/>
        <v>100</v>
      </c>
      <c r="Q654" s="15"/>
    </row>
    <row r="655" spans="1:17" ht="28.5" outlineLevel="1" x14ac:dyDescent="0.2">
      <c r="A655" s="110">
        <f t="shared" si="172"/>
        <v>652</v>
      </c>
      <c r="B655" s="55" t="s">
        <v>1328</v>
      </c>
      <c r="C655" s="56" t="s">
        <v>1277</v>
      </c>
      <c r="D655" s="56" t="s">
        <v>1282</v>
      </c>
      <c r="E655" s="56"/>
      <c r="F655" s="56" t="s">
        <v>288</v>
      </c>
      <c r="G655" s="56" t="s">
        <v>52</v>
      </c>
      <c r="H655" s="56"/>
      <c r="I655" s="56" t="s">
        <v>25</v>
      </c>
      <c r="J655" s="56" t="s">
        <v>25</v>
      </c>
      <c r="K655" s="55" t="s">
        <v>1329</v>
      </c>
      <c r="L655" s="143">
        <v>0</v>
      </c>
      <c r="M655" s="144">
        <v>1</v>
      </c>
      <c r="N655" s="145">
        <v>1</v>
      </c>
      <c r="O655" s="146">
        <f t="shared" si="171"/>
        <v>0</v>
      </c>
      <c r="P655" s="57">
        <f t="shared" si="169"/>
        <v>100</v>
      </c>
      <c r="Q655" s="15"/>
    </row>
    <row r="656" spans="1:17" ht="28.5" outlineLevel="1" x14ac:dyDescent="0.2">
      <c r="A656" s="110">
        <f t="shared" si="172"/>
        <v>653</v>
      </c>
      <c r="B656" s="55" t="s">
        <v>1330</v>
      </c>
      <c r="C656" s="56" t="s">
        <v>1277</v>
      </c>
      <c r="D656" s="56" t="s">
        <v>1282</v>
      </c>
      <c r="E656" s="56" t="s">
        <v>25</v>
      </c>
      <c r="F656" s="56" t="s">
        <v>288</v>
      </c>
      <c r="G656" s="56" t="s">
        <v>102</v>
      </c>
      <c r="H656" s="56"/>
      <c r="I656" s="56" t="s">
        <v>25</v>
      </c>
      <c r="J656" s="56" t="s">
        <v>25</v>
      </c>
      <c r="K656" s="55" t="s">
        <v>303</v>
      </c>
      <c r="L656" s="143">
        <v>500</v>
      </c>
      <c r="M656" s="144">
        <v>2000</v>
      </c>
      <c r="N656" s="145">
        <v>0</v>
      </c>
      <c r="O656" s="146">
        <f t="shared" si="171"/>
        <v>-2000</v>
      </c>
      <c r="P656" s="57">
        <f t="shared" si="169"/>
        <v>0</v>
      </c>
      <c r="Q656" s="15"/>
    </row>
    <row r="657" spans="1:17" outlineLevel="1" x14ac:dyDescent="0.2">
      <c r="A657" s="110">
        <f t="shared" si="172"/>
        <v>654</v>
      </c>
      <c r="B657" s="55" t="s">
        <v>1331</v>
      </c>
      <c r="C657" s="56" t="s">
        <v>1277</v>
      </c>
      <c r="D657" s="56" t="s">
        <v>1282</v>
      </c>
      <c r="E657" s="56" t="s">
        <v>25</v>
      </c>
      <c r="F657" s="56" t="s">
        <v>288</v>
      </c>
      <c r="G657" s="56" t="s">
        <v>102</v>
      </c>
      <c r="H657" s="56"/>
      <c r="I657" s="56" t="s">
        <v>25</v>
      </c>
      <c r="J657" s="56" t="s">
        <v>25</v>
      </c>
      <c r="K657" s="55" t="s">
        <v>1332</v>
      </c>
      <c r="L657" s="143">
        <v>1000</v>
      </c>
      <c r="M657" s="144">
        <v>1000</v>
      </c>
      <c r="N657" s="145">
        <v>5</v>
      </c>
      <c r="O657" s="146">
        <f t="shared" si="171"/>
        <v>-995</v>
      </c>
      <c r="P657" s="57">
        <f t="shared" si="169"/>
        <v>0.5</v>
      </c>
      <c r="Q657" s="15"/>
    </row>
    <row r="658" spans="1:17" outlineLevel="1" x14ac:dyDescent="0.2">
      <c r="A658" s="110">
        <f t="shared" si="172"/>
        <v>655</v>
      </c>
      <c r="B658" s="55" t="s">
        <v>1333</v>
      </c>
      <c r="C658" s="56" t="s">
        <v>1277</v>
      </c>
      <c r="D658" s="56" t="s">
        <v>1282</v>
      </c>
      <c r="E658" s="56" t="s">
        <v>25</v>
      </c>
      <c r="F658" s="56" t="s">
        <v>288</v>
      </c>
      <c r="G658" s="56" t="s">
        <v>102</v>
      </c>
      <c r="H658" s="56"/>
      <c r="I658" s="56" t="s">
        <v>25</v>
      </c>
      <c r="J658" s="56" t="s">
        <v>25</v>
      </c>
      <c r="K658" s="55" t="s">
        <v>1334</v>
      </c>
      <c r="L658" s="143">
        <v>0</v>
      </c>
      <c r="M658" s="144">
        <v>40</v>
      </c>
      <c r="N658" s="145">
        <v>40</v>
      </c>
      <c r="O658" s="146">
        <f t="shared" si="171"/>
        <v>0</v>
      </c>
      <c r="P658" s="57">
        <f t="shared" si="169"/>
        <v>100</v>
      </c>
      <c r="Q658" s="15"/>
    </row>
    <row r="659" spans="1:17" outlineLevel="1" x14ac:dyDescent="0.2">
      <c r="A659" s="110">
        <f t="shared" si="172"/>
        <v>656</v>
      </c>
      <c r="B659" s="55" t="s">
        <v>1335</v>
      </c>
      <c r="C659" s="56" t="s">
        <v>1277</v>
      </c>
      <c r="D659" s="56" t="s">
        <v>1282</v>
      </c>
      <c r="E659" s="56" t="s">
        <v>25</v>
      </c>
      <c r="F659" s="56" t="s">
        <v>288</v>
      </c>
      <c r="G659" s="56" t="s">
        <v>102</v>
      </c>
      <c r="H659" s="56"/>
      <c r="I659" s="56" t="s">
        <v>25</v>
      </c>
      <c r="J659" s="56" t="s">
        <v>25</v>
      </c>
      <c r="K659" s="55" t="s">
        <v>1329</v>
      </c>
      <c r="L659" s="143">
        <v>500</v>
      </c>
      <c r="M659" s="144">
        <v>999</v>
      </c>
      <c r="N659" s="145">
        <v>0</v>
      </c>
      <c r="O659" s="146">
        <f t="shared" si="171"/>
        <v>-999</v>
      </c>
      <c r="P659" s="57">
        <f t="shared" si="169"/>
        <v>0</v>
      </c>
      <c r="Q659" s="15"/>
    </row>
    <row r="660" spans="1:17" outlineLevel="1" x14ac:dyDescent="0.2">
      <c r="A660" s="110">
        <f t="shared" si="172"/>
        <v>657</v>
      </c>
      <c r="B660" s="55" t="s">
        <v>1336</v>
      </c>
      <c r="C660" s="56" t="s">
        <v>1277</v>
      </c>
      <c r="D660" s="56" t="s">
        <v>1282</v>
      </c>
      <c r="E660" s="56" t="s">
        <v>25</v>
      </c>
      <c r="F660" s="56" t="s">
        <v>288</v>
      </c>
      <c r="G660" s="56" t="s">
        <v>102</v>
      </c>
      <c r="H660" s="56"/>
      <c r="I660" s="56" t="s">
        <v>25</v>
      </c>
      <c r="J660" s="56" t="s">
        <v>25</v>
      </c>
      <c r="K660" s="55" t="s">
        <v>1337</v>
      </c>
      <c r="L660" s="143">
        <v>500</v>
      </c>
      <c r="M660" s="144">
        <v>1500</v>
      </c>
      <c r="N660" s="145">
        <v>30</v>
      </c>
      <c r="O660" s="146">
        <f t="shared" si="171"/>
        <v>-1470</v>
      </c>
      <c r="P660" s="57">
        <f t="shared" si="169"/>
        <v>2</v>
      </c>
      <c r="Q660" s="15"/>
    </row>
    <row r="661" spans="1:17" outlineLevel="1" x14ac:dyDescent="0.2">
      <c r="A661" s="110">
        <f t="shared" si="172"/>
        <v>658</v>
      </c>
      <c r="B661" s="55" t="s">
        <v>1338</v>
      </c>
      <c r="C661" s="56" t="s">
        <v>1277</v>
      </c>
      <c r="D661" s="56" t="s">
        <v>1282</v>
      </c>
      <c r="E661" s="56" t="s">
        <v>25</v>
      </c>
      <c r="F661" s="56" t="s">
        <v>288</v>
      </c>
      <c r="G661" s="56" t="s">
        <v>102</v>
      </c>
      <c r="H661" s="56"/>
      <c r="I661" s="56" t="s">
        <v>25</v>
      </c>
      <c r="J661" s="56" t="s">
        <v>25</v>
      </c>
      <c r="K661" s="55" t="s">
        <v>1339</v>
      </c>
      <c r="L661" s="143">
        <v>800</v>
      </c>
      <c r="M661" s="144">
        <v>1376</v>
      </c>
      <c r="N661" s="145">
        <v>0</v>
      </c>
      <c r="O661" s="146">
        <f t="shared" si="171"/>
        <v>-1376</v>
      </c>
      <c r="P661" s="57">
        <f t="shared" si="169"/>
        <v>0</v>
      </c>
      <c r="Q661" s="15"/>
    </row>
    <row r="662" spans="1:17" outlineLevel="1" x14ac:dyDescent="0.2">
      <c r="A662" s="110">
        <f t="shared" si="172"/>
        <v>659</v>
      </c>
      <c r="B662" s="55" t="s">
        <v>1340</v>
      </c>
      <c r="C662" s="56" t="s">
        <v>1277</v>
      </c>
      <c r="D662" s="56" t="s">
        <v>1282</v>
      </c>
      <c r="E662" s="56" t="s">
        <v>25</v>
      </c>
      <c r="F662" s="56" t="s">
        <v>288</v>
      </c>
      <c r="G662" s="56" t="s">
        <v>102</v>
      </c>
      <c r="H662" s="56"/>
      <c r="I662" s="56" t="s">
        <v>25</v>
      </c>
      <c r="J662" s="56" t="s">
        <v>25</v>
      </c>
      <c r="K662" s="55" t="s">
        <v>1341</v>
      </c>
      <c r="L662" s="143">
        <v>500</v>
      </c>
      <c r="M662" s="144">
        <v>500</v>
      </c>
      <c r="N662" s="145">
        <v>219</v>
      </c>
      <c r="O662" s="146">
        <f t="shared" si="171"/>
        <v>-281</v>
      </c>
      <c r="P662" s="57">
        <f t="shared" si="169"/>
        <v>43.8</v>
      </c>
      <c r="Q662" s="15"/>
    </row>
    <row r="663" spans="1:17" ht="28.5" outlineLevel="1" x14ac:dyDescent="0.2">
      <c r="A663" s="110">
        <f t="shared" si="172"/>
        <v>660</v>
      </c>
      <c r="B663" s="55" t="s">
        <v>1342</v>
      </c>
      <c r="C663" s="56" t="s">
        <v>1277</v>
      </c>
      <c r="D663" s="56" t="s">
        <v>1282</v>
      </c>
      <c r="E663" s="56" t="s">
        <v>1343</v>
      </c>
      <c r="F663" s="56" t="s">
        <v>642</v>
      </c>
      <c r="G663" s="56" t="s">
        <v>102</v>
      </c>
      <c r="H663" s="56"/>
      <c r="I663" s="56" t="s">
        <v>25</v>
      </c>
      <c r="J663" s="56" t="s">
        <v>25</v>
      </c>
      <c r="K663" s="55"/>
      <c r="L663" s="143">
        <v>0</v>
      </c>
      <c r="M663" s="144">
        <v>2300</v>
      </c>
      <c r="N663" s="145">
        <v>0</v>
      </c>
      <c r="O663" s="146">
        <f t="shared" si="171"/>
        <v>-2300</v>
      </c>
      <c r="P663" s="57">
        <f t="shared" si="169"/>
        <v>0</v>
      </c>
      <c r="Q663" s="15"/>
    </row>
    <row r="664" spans="1:17" ht="28.5" outlineLevel="1" x14ac:dyDescent="0.2">
      <c r="A664" s="110">
        <f t="shared" si="172"/>
        <v>661</v>
      </c>
      <c r="B664" s="55" t="s">
        <v>1344</v>
      </c>
      <c r="C664" s="56" t="s">
        <v>1277</v>
      </c>
      <c r="D664" s="56" t="s">
        <v>1282</v>
      </c>
      <c r="E664" s="56" t="s">
        <v>1345</v>
      </c>
      <c r="F664" s="56" t="s">
        <v>138</v>
      </c>
      <c r="G664" s="56" t="s">
        <v>102</v>
      </c>
      <c r="H664" s="56"/>
      <c r="I664" s="56" t="s">
        <v>25</v>
      </c>
      <c r="J664" s="56" t="s">
        <v>25</v>
      </c>
      <c r="K664" s="55"/>
      <c r="L664" s="143">
        <v>0</v>
      </c>
      <c r="M664" s="144">
        <v>1942</v>
      </c>
      <c r="N664" s="145">
        <v>0</v>
      </c>
      <c r="O664" s="146">
        <f t="shared" si="171"/>
        <v>-1942</v>
      </c>
      <c r="P664" s="57">
        <f t="shared" si="169"/>
        <v>0</v>
      </c>
      <c r="Q664" s="15"/>
    </row>
    <row r="665" spans="1:17" ht="28.5" outlineLevel="1" x14ac:dyDescent="0.2">
      <c r="A665" s="110">
        <f t="shared" si="172"/>
        <v>662</v>
      </c>
      <c r="B665" s="55" t="s">
        <v>1346</v>
      </c>
      <c r="C665" s="56" t="s">
        <v>1277</v>
      </c>
      <c r="D665" s="56" t="s">
        <v>1282</v>
      </c>
      <c r="E665" s="56" t="s">
        <v>450</v>
      </c>
      <c r="F665" s="56" t="s">
        <v>440</v>
      </c>
      <c r="G665" s="56" t="s">
        <v>102</v>
      </c>
      <c r="H665" s="56"/>
      <c r="I665" s="56" t="s">
        <v>25</v>
      </c>
      <c r="J665" s="56" t="s">
        <v>25</v>
      </c>
      <c r="K665" s="55"/>
      <c r="L665" s="143">
        <v>0</v>
      </c>
      <c r="M665" s="144">
        <v>873</v>
      </c>
      <c r="N665" s="145">
        <v>873</v>
      </c>
      <c r="O665" s="146">
        <f t="shared" si="171"/>
        <v>0</v>
      </c>
      <c r="P665" s="57">
        <f t="shared" si="169"/>
        <v>100</v>
      </c>
      <c r="Q665" s="15"/>
    </row>
    <row r="666" spans="1:17" ht="28.5" outlineLevel="1" x14ac:dyDescent="0.2">
      <c r="A666" s="110">
        <f t="shared" si="172"/>
        <v>663</v>
      </c>
      <c r="B666" s="55" t="s">
        <v>1347</v>
      </c>
      <c r="C666" s="56" t="s">
        <v>1277</v>
      </c>
      <c r="D666" s="56" t="s">
        <v>1282</v>
      </c>
      <c r="E666" s="56" t="s">
        <v>206</v>
      </c>
      <c r="F666" s="56" t="s">
        <v>207</v>
      </c>
      <c r="G666" s="56" t="s">
        <v>52</v>
      </c>
      <c r="H666" s="56"/>
      <c r="I666" s="56" t="s">
        <v>25</v>
      </c>
      <c r="J666" s="56" t="s">
        <v>25</v>
      </c>
      <c r="K666" s="55"/>
      <c r="L666" s="143">
        <v>0</v>
      </c>
      <c r="M666" s="144">
        <v>8733</v>
      </c>
      <c r="N666" s="145">
        <v>8733</v>
      </c>
      <c r="O666" s="146">
        <f t="shared" si="171"/>
        <v>0</v>
      </c>
      <c r="P666" s="57">
        <f t="shared" si="169"/>
        <v>100</v>
      </c>
      <c r="Q666" s="15"/>
    </row>
    <row r="667" spans="1:17" outlineLevel="1" x14ac:dyDescent="0.2">
      <c r="A667" s="110">
        <f t="shared" si="172"/>
        <v>664</v>
      </c>
      <c r="B667" s="55" t="s">
        <v>1348</v>
      </c>
      <c r="C667" s="56" t="s">
        <v>1277</v>
      </c>
      <c r="D667" s="56" t="s">
        <v>1282</v>
      </c>
      <c r="E667" s="56" t="s">
        <v>206</v>
      </c>
      <c r="F667" s="56" t="s">
        <v>207</v>
      </c>
      <c r="G667" s="56" t="s">
        <v>102</v>
      </c>
      <c r="H667" s="56"/>
      <c r="I667" s="56" t="s">
        <v>25</v>
      </c>
      <c r="J667" s="56" t="s">
        <v>25</v>
      </c>
      <c r="K667" s="55"/>
      <c r="L667" s="143">
        <v>0</v>
      </c>
      <c r="M667" s="144">
        <v>9</v>
      </c>
      <c r="N667" s="145">
        <v>9</v>
      </c>
      <c r="O667" s="146">
        <f t="shared" si="171"/>
        <v>0</v>
      </c>
      <c r="P667" s="57">
        <f t="shared" si="169"/>
        <v>100</v>
      </c>
      <c r="Q667" s="15"/>
    </row>
    <row r="668" spans="1:17" ht="28.5" outlineLevel="1" x14ac:dyDescent="0.2">
      <c r="A668" s="110">
        <f t="shared" si="172"/>
        <v>665</v>
      </c>
      <c r="B668" s="55" t="s">
        <v>1349</v>
      </c>
      <c r="C668" s="56" t="s">
        <v>1277</v>
      </c>
      <c r="D668" s="56" t="s">
        <v>1282</v>
      </c>
      <c r="E668" s="56" t="s">
        <v>206</v>
      </c>
      <c r="F668" s="56" t="s">
        <v>207</v>
      </c>
      <c r="G668" s="56" t="s">
        <v>102</v>
      </c>
      <c r="H668" s="56"/>
      <c r="I668" s="56" t="s">
        <v>25</v>
      </c>
      <c r="J668" s="56" t="s">
        <v>25</v>
      </c>
      <c r="K668" s="55"/>
      <c r="L668" s="143">
        <v>0</v>
      </c>
      <c r="M668" s="144">
        <v>263</v>
      </c>
      <c r="N668" s="145">
        <v>263</v>
      </c>
      <c r="O668" s="146">
        <f t="shared" si="171"/>
        <v>0</v>
      </c>
      <c r="P668" s="57">
        <f t="shared" si="169"/>
        <v>100</v>
      </c>
      <c r="Q668" s="15"/>
    </row>
    <row r="669" spans="1:17" ht="28.5" outlineLevel="1" x14ac:dyDescent="0.2">
      <c r="A669" s="110">
        <f t="shared" si="172"/>
        <v>666</v>
      </c>
      <c r="B669" s="55" t="s">
        <v>1350</v>
      </c>
      <c r="C669" s="56" t="s">
        <v>1277</v>
      </c>
      <c r="D669" s="56" t="s">
        <v>1282</v>
      </c>
      <c r="E669" s="56" t="s">
        <v>464</v>
      </c>
      <c r="F669" s="56" t="s">
        <v>207</v>
      </c>
      <c r="G669" s="56" t="s">
        <v>102</v>
      </c>
      <c r="H669" s="56"/>
      <c r="I669" s="56" t="s">
        <v>25</v>
      </c>
      <c r="J669" s="56" t="s">
        <v>25</v>
      </c>
      <c r="K669" s="55"/>
      <c r="L669" s="143">
        <v>260</v>
      </c>
      <c r="M669" s="144">
        <v>260</v>
      </c>
      <c r="N669" s="145">
        <v>0</v>
      </c>
      <c r="O669" s="146">
        <f t="shared" si="171"/>
        <v>-260</v>
      </c>
      <c r="P669" s="57">
        <f t="shared" si="169"/>
        <v>0</v>
      </c>
      <c r="Q669" s="15"/>
    </row>
    <row r="670" spans="1:17" ht="28.5" outlineLevel="1" x14ac:dyDescent="0.2">
      <c r="A670" s="110">
        <f t="shared" si="172"/>
        <v>667</v>
      </c>
      <c r="B670" s="55" t="s">
        <v>1351</v>
      </c>
      <c r="C670" s="56" t="s">
        <v>1277</v>
      </c>
      <c r="D670" s="56" t="s">
        <v>1282</v>
      </c>
      <c r="E670" s="56" t="s">
        <v>1352</v>
      </c>
      <c r="F670" s="56" t="s">
        <v>474</v>
      </c>
      <c r="G670" s="56" t="s">
        <v>102</v>
      </c>
      <c r="H670" s="56"/>
      <c r="I670" s="56" t="s">
        <v>25</v>
      </c>
      <c r="J670" s="56" t="s">
        <v>25</v>
      </c>
      <c r="K670" s="55"/>
      <c r="L670" s="143">
        <v>208</v>
      </c>
      <c r="M670" s="144">
        <v>208</v>
      </c>
      <c r="N670" s="145">
        <v>0</v>
      </c>
      <c r="O670" s="146">
        <f t="shared" si="171"/>
        <v>-208</v>
      </c>
      <c r="P670" s="57">
        <f t="shared" si="169"/>
        <v>0</v>
      </c>
      <c r="Q670" s="15"/>
    </row>
    <row r="671" spans="1:17" ht="28.5" outlineLevel="1" x14ac:dyDescent="0.2">
      <c r="A671" s="110">
        <f t="shared" si="172"/>
        <v>668</v>
      </c>
      <c r="B671" s="55" t="s">
        <v>1353</v>
      </c>
      <c r="C671" s="56" t="s">
        <v>1277</v>
      </c>
      <c r="D671" s="56" t="s">
        <v>1282</v>
      </c>
      <c r="E671" s="56" t="s">
        <v>476</v>
      </c>
      <c r="F671" s="56" t="s">
        <v>474</v>
      </c>
      <c r="G671" s="56" t="s">
        <v>102</v>
      </c>
      <c r="H671" s="56"/>
      <c r="I671" s="56" t="s">
        <v>25</v>
      </c>
      <c r="J671" s="56" t="s">
        <v>25</v>
      </c>
      <c r="K671" s="55"/>
      <c r="L671" s="143">
        <v>148</v>
      </c>
      <c r="M671" s="144">
        <v>148</v>
      </c>
      <c r="N671" s="145">
        <v>0</v>
      </c>
      <c r="O671" s="146">
        <f t="shared" si="171"/>
        <v>-148</v>
      </c>
      <c r="P671" s="57">
        <f t="shared" si="169"/>
        <v>0</v>
      </c>
      <c r="Q671" s="15"/>
    </row>
    <row r="672" spans="1:17" ht="28.5" outlineLevel="1" x14ac:dyDescent="0.2">
      <c r="A672" s="110">
        <f t="shared" si="172"/>
        <v>669</v>
      </c>
      <c r="B672" s="55" t="s">
        <v>1354</v>
      </c>
      <c r="C672" s="56" t="s">
        <v>1277</v>
      </c>
      <c r="D672" s="56" t="s">
        <v>1282</v>
      </c>
      <c r="E672" s="56" t="s">
        <v>665</v>
      </c>
      <c r="F672" s="56" t="s">
        <v>474</v>
      </c>
      <c r="G672" s="56" t="s">
        <v>52</v>
      </c>
      <c r="H672" s="56"/>
      <c r="I672" s="56" t="s">
        <v>25</v>
      </c>
      <c r="J672" s="56" t="s">
        <v>25</v>
      </c>
      <c r="K672" s="55"/>
      <c r="L672" s="143">
        <v>0</v>
      </c>
      <c r="M672" s="144">
        <v>2901</v>
      </c>
      <c r="N672" s="145">
        <v>2828</v>
      </c>
      <c r="O672" s="146">
        <f t="shared" si="171"/>
        <v>-73</v>
      </c>
      <c r="P672" s="57">
        <f t="shared" si="169"/>
        <v>97.483626335746294</v>
      </c>
      <c r="Q672" s="15"/>
    </row>
    <row r="673" spans="1:17" ht="28.5" outlineLevel="1" x14ac:dyDescent="0.2">
      <c r="A673" s="110">
        <f t="shared" si="172"/>
        <v>670</v>
      </c>
      <c r="B673" s="55" t="s">
        <v>1355</v>
      </c>
      <c r="C673" s="56" t="s">
        <v>1277</v>
      </c>
      <c r="D673" s="56" t="s">
        <v>1282</v>
      </c>
      <c r="E673" s="56" t="s">
        <v>665</v>
      </c>
      <c r="F673" s="56" t="s">
        <v>474</v>
      </c>
      <c r="G673" s="56" t="s">
        <v>102</v>
      </c>
      <c r="H673" s="56"/>
      <c r="I673" s="56" t="s">
        <v>25</v>
      </c>
      <c r="J673" s="56" t="s">
        <v>25</v>
      </c>
      <c r="K673" s="55"/>
      <c r="L673" s="143">
        <v>0</v>
      </c>
      <c r="M673" s="144">
        <v>1099</v>
      </c>
      <c r="N673" s="145">
        <v>1072</v>
      </c>
      <c r="O673" s="146">
        <f t="shared" si="171"/>
        <v>-27</v>
      </c>
      <c r="P673" s="57">
        <f t="shared" si="169"/>
        <v>97.543221110100092</v>
      </c>
      <c r="Q673" s="15"/>
    </row>
    <row r="674" spans="1:17" outlineLevel="1" x14ac:dyDescent="0.2">
      <c r="A674" s="110">
        <f t="shared" si="172"/>
        <v>671</v>
      </c>
      <c r="B674" s="55" t="s">
        <v>1356</v>
      </c>
      <c r="C674" s="56" t="s">
        <v>1277</v>
      </c>
      <c r="D674" s="56" t="s">
        <v>1282</v>
      </c>
      <c r="E674" s="56" t="s">
        <v>665</v>
      </c>
      <c r="F674" s="56" t="s">
        <v>474</v>
      </c>
      <c r="G674" s="56" t="s">
        <v>102</v>
      </c>
      <c r="H674" s="56"/>
      <c r="I674" s="56" t="s">
        <v>25</v>
      </c>
      <c r="J674" s="56" t="s">
        <v>25</v>
      </c>
      <c r="K674" s="55"/>
      <c r="L674" s="143">
        <v>0</v>
      </c>
      <c r="M674" s="144">
        <v>633</v>
      </c>
      <c r="N674" s="145">
        <v>632</v>
      </c>
      <c r="O674" s="146">
        <f t="shared" si="171"/>
        <v>-1</v>
      </c>
      <c r="P674" s="57">
        <f t="shared" si="169"/>
        <v>99.842022116903621</v>
      </c>
      <c r="Q674" s="15"/>
    </row>
    <row r="675" spans="1:17" s="16" customFormat="1" ht="14.25" customHeight="1" x14ac:dyDescent="0.2">
      <c r="A675" s="117">
        <f t="shared" si="172"/>
        <v>672</v>
      </c>
      <c r="B675" s="94" t="s">
        <v>1357</v>
      </c>
      <c r="C675" s="95"/>
      <c r="D675" s="95"/>
      <c r="E675" s="95"/>
      <c r="F675" s="95"/>
      <c r="G675" s="95"/>
      <c r="H675" s="95"/>
      <c r="I675" s="95"/>
      <c r="J675" s="95"/>
      <c r="K675" s="94"/>
      <c r="L675" s="159">
        <f>SUM(L676:L722)</f>
        <v>103024</v>
      </c>
      <c r="M675" s="159">
        <f t="shared" ref="M675:O675" si="173">SUM(M676:M722)</f>
        <v>272868</v>
      </c>
      <c r="N675" s="159">
        <f t="shared" si="173"/>
        <v>185516</v>
      </c>
      <c r="O675" s="160">
        <f t="shared" si="173"/>
        <v>-87352</v>
      </c>
      <c r="P675" s="96">
        <f t="shared" si="169"/>
        <v>67.987451808200305</v>
      </c>
      <c r="Q675" s="15"/>
    </row>
    <row r="676" spans="1:17" ht="14.25" customHeight="1" outlineLevel="1" x14ac:dyDescent="0.2">
      <c r="A676" s="110">
        <f t="shared" si="172"/>
        <v>673</v>
      </c>
      <c r="B676" s="55" t="s">
        <v>1358</v>
      </c>
      <c r="C676" s="56" t="s">
        <v>1277</v>
      </c>
      <c r="D676" s="56" t="s">
        <v>640</v>
      </c>
      <c r="E676" s="56" t="s">
        <v>1359</v>
      </c>
      <c r="F676" s="56" t="s">
        <v>1360</v>
      </c>
      <c r="G676" s="56" t="s">
        <v>52</v>
      </c>
      <c r="H676" s="56"/>
      <c r="I676" s="56" t="s">
        <v>25</v>
      </c>
      <c r="J676" s="56" t="s">
        <v>25</v>
      </c>
      <c r="K676" s="55" t="s">
        <v>1361</v>
      </c>
      <c r="L676" s="143">
        <v>44</v>
      </c>
      <c r="M676" s="144">
        <v>44</v>
      </c>
      <c r="N676" s="145">
        <v>43</v>
      </c>
      <c r="O676" s="146">
        <f t="shared" ref="O676:O722" si="174">N676-M676</f>
        <v>-1</v>
      </c>
      <c r="P676" s="57">
        <f t="shared" si="169"/>
        <v>97.727272727272734</v>
      </c>
      <c r="Q676" s="15"/>
    </row>
    <row r="677" spans="1:17" ht="14.25" customHeight="1" outlineLevel="1" x14ac:dyDescent="0.2">
      <c r="A677" s="110">
        <f t="shared" si="172"/>
        <v>674</v>
      </c>
      <c r="B677" s="55" t="s">
        <v>1362</v>
      </c>
      <c r="C677" s="56" t="s">
        <v>1277</v>
      </c>
      <c r="D677" s="56" t="s">
        <v>640</v>
      </c>
      <c r="E677" s="56" t="s">
        <v>1363</v>
      </c>
      <c r="F677" s="56" t="s">
        <v>1360</v>
      </c>
      <c r="G677" s="56" t="s">
        <v>52</v>
      </c>
      <c r="H677" s="56"/>
      <c r="I677" s="56" t="s">
        <v>25</v>
      </c>
      <c r="J677" s="56" t="s">
        <v>25</v>
      </c>
      <c r="K677" s="55" t="s">
        <v>1364</v>
      </c>
      <c r="L677" s="143">
        <v>0</v>
      </c>
      <c r="M677" s="144">
        <v>500</v>
      </c>
      <c r="N677" s="145">
        <v>0</v>
      </c>
      <c r="O677" s="146">
        <f t="shared" si="174"/>
        <v>-500</v>
      </c>
      <c r="P677" s="57">
        <f t="shared" si="169"/>
        <v>0</v>
      </c>
      <c r="Q677" s="15"/>
    </row>
    <row r="678" spans="1:17" ht="28.5" outlineLevel="1" x14ac:dyDescent="0.2">
      <c r="A678" s="110">
        <f t="shared" si="172"/>
        <v>675</v>
      </c>
      <c r="B678" s="55" t="s">
        <v>1365</v>
      </c>
      <c r="C678" s="56" t="s">
        <v>1277</v>
      </c>
      <c r="D678" s="56" t="s">
        <v>640</v>
      </c>
      <c r="E678" s="56" t="s">
        <v>1366</v>
      </c>
      <c r="F678" s="56" t="s">
        <v>1360</v>
      </c>
      <c r="G678" s="56" t="s">
        <v>52</v>
      </c>
      <c r="H678" s="56"/>
      <c r="I678" s="56" t="s">
        <v>25</v>
      </c>
      <c r="J678" s="56" t="s">
        <v>25</v>
      </c>
      <c r="K678" s="55" t="s">
        <v>1367</v>
      </c>
      <c r="L678" s="143">
        <v>0</v>
      </c>
      <c r="M678" s="144">
        <v>294</v>
      </c>
      <c r="N678" s="145">
        <v>254</v>
      </c>
      <c r="O678" s="146">
        <f t="shared" si="174"/>
        <v>-40</v>
      </c>
      <c r="P678" s="57">
        <f t="shared" si="169"/>
        <v>86.394557823129247</v>
      </c>
      <c r="Q678" s="15"/>
    </row>
    <row r="679" spans="1:17" ht="28.5" outlineLevel="1" x14ac:dyDescent="0.2">
      <c r="A679" s="110">
        <f t="shared" si="172"/>
        <v>676</v>
      </c>
      <c r="B679" s="55" t="s">
        <v>1368</v>
      </c>
      <c r="C679" s="56" t="s">
        <v>1277</v>
      </c>
      <c r="D679" s="56" t="s">
        <v>640</v>
      </c>
      <c r="E679" s="56" t="s">
        <v>1369</v>
      </c>
      <c r="F679" s="56" t="s">
        <v>1360</v>
      </c>
      <c r="G679" s="56" t="s">
        <v>52</v>
      </c>
      <c r="H679" s="56"/>
      <c r="I679" s="56" t="s">
        <v>25</v>
      </c>
      <c r="J679" s="56" t="s">
        <v>25</v>
      </c>
      <c r="K679" s="55" t="s">
        <v>1370</v>
      </c>
      <c r="L679" s="143">
        <v>127</v>
      </c>
      <c r="M679" s="144">
        <v>127</v>
      </c>
      <c r="N679" s="145">
        <v>126</v>
      </c>
      <c r="O679" s="146">
        <f t="shared" si="174"/>
        <v>-1</v>
      </c>
      <c r="P679" s="57">
        <f t="shared" si="169"/>
        <v>99.212598425196859</v>
      </c>
      <c r="Q679" s="15"/>
    </row>
    <row r="680" spans="1:17" ht="14.25" customHeight="1" outlineLevel="1" x14ac:dyDescent="0.2">
      <c r="A680" s="110">
        <f t="shared" si="172"/>
        <v>677</v>
      </c>
      <c r="B680" s="55" t="s">
        <v>1371</v>
      </c>
      <c r="C680" s="56" t="s">
        <v>1277</v>
      </c>
      <c r="D680" s="56" t="s">
        <v>640</v>
      </c>
      <c r="E680" s="56" t="s">
        <v>1369</v>
      </c>
      <c r="F680" s="56" t="s">
        <v>1360</v>
      </c>
      <c r="G680" s="56" t="s">
        <v>52</v>
      </c>
      <c r="H680" s="56"/>
      <c r="I680" s="56" t="s">
        <v>25</v>
      </c>
      <c r="J680" s="56" t="s">
        <v>25</v>
      </c>
      <c r="K680" s="55" t="s">
        <v>1372</v>
      </c>
      <c r="L680" s="143">
        <v>0</v>
      </c>
      <c r="M680" s="144">
        <v>500</v>
      </c>
      <c r="N680" s="145">
        <v>144</v>
      </c>
      <c r="O680" s="146">
        <f t="shared" si="174"/>
        <v>-356</v>
      </c>
      <c r="P680" s="57">
        <f t="shared" si="169"/>
        <v>28.799999999999997</v>
      </c>
      <c r="Q680" s="15"/>
    </row>
    <row r="681" spans="1:17" outlineLevel="1" x14ac:dyDescent="0.2">
      <c r="A681" s="110">
        <f t="shared" si="172"/>
        <v>678</v>
      </c>
      <c r="B681" s="55" t="s">
        <v>1373</v>
      </c>
      <c r="C681" s="56" t="s">
        <v>1277</v>
      </c>
      <c r="D681" s="56" t="s">
        <v>640</v>
      </c>
      <c r="E681" s="56" t="s">
        <v>649</v>
      </c>
      <c r="F681" s="56" t="s">
        <v>39</v>
      </c>
      <c r="G681" s="56" t="s">
        <v>52</v>
      </c>
      <c r="H681" s="56"/>
      <c r="I681" s="56" t="s">
        <v>25</v>
      </c>
      <c r="J681" s="56" t="s">
        <v>25</v>
      </c>
      <c r="K681" s="55" t="s">
        <v>1374</v>
      </c>
      <c r="L681" s="143">
        <v>27</v>
      </c>
      <c r="M681" s="144">
        <v>27</v>
      </c>
      <c r="N681" s="145">
        <v>26</v>
      </c>
      <c r="O681" s="146">
        <f t="shared" si="174"/>
        <v>-1</v>
      </c>
      <c r="P681" s="57">
        <f t="shared" si="169"/>
        <v>96.296296296296291</v>
      </c>
      <c r="Q681" s="15"/>
    </row>
    <row r="682" spans="1:17" ht="28.5" customHeight="1" outlineLevel="1" x14ac:dyDescent="0.2">
      <c r="A682" s="110">
        <f t="shared" si="172"/>
        <v>679</v>
      </c>
      <c r="B682" s="55" t="s">
        <v>1375</v>
      </c>
      <c r="C682" s="56" t="s">
        <v>1277</v>
      </c>
      <c r="D682" s="56" t="s">
        <v>640</v>
      </c>
      <c r="E682" s="56" t="s">
        <v>1376</v>
      </c>
      <c r="F682" s="56" t="s">
        <v>39</v>
      </c>
      <c r="G682" s="56" t="s">
        <v>52</v>
      </c>
      <c r="H682" s="56"/>
      <c r="I682" s="56" t="s">
        <v>25</v>
      </c>
      <c r="J682" s="56" t="s">
        <v>25</v>
      </c>
      <c r="K682" s="55" t="s">
        <v>1377</v>
      </c>
      <c r="L682" s="143">
        <v>0</v>
      </c>
      <c r="M682" s="144">
        <v>296</v>
      </c>
      <c r="N682" s="145">
        <v>296</v>
      </c>
      <c r="O682" s="146">
        <f t="shared" si="174"/>
        <v>0</v>
      </c>
      <c r="P682" s="57">
        <f t="shared" si="169"/>
        <v>100</v>
      </c>
      <c r="Q682" s="15"/>
    </row>
    <row r="683" spans="1:17" ht="28.5" outlineLevel="1" x14ac:dyDescent="0.2">
      <c r="A683" s="110">
        <f t="shared" si="172"/>
        <v>680</v>
      </c>
      <c r="B683" s="55" t="s">
        <v>1378</v>
      </c>
      <c r="C683" s="56" t="s">
        <v>1277</v>
      </c>
      <c r="D683" s="56" t="s">
        <v>640</v>
      </c>
      <c r="E683" s="56" t="s">
        <v>429</v>
      </c>
      <c r="F683" s="56" t="s">
        <v>39</v>
      </c>
      <c r="G683" s="56" t="s">
        <v>52</v>
      </c>
      <c r="H683" s="56"/>
      <c r="I683" s="56" t="s">
        <v>25</v>
      </c>
      <c r="J683" s="56" t="s">
        <v>25</v>
      </c>
      <c r="K683" s="55" t="s">
        <v>1379</v>
      </c>
      <c r="L683" s="143">
        <v>0</v>
      </c>
      <c r="M683" s="144">
        <v>765</v>
      </c>
      <c r="N683" s="145">
        <v>765</v>
      </c>
      <c r="O683" s="146">
        <f t="shared" si="174"/>
        <v>0</v>
      </c>
      <c r="P683" s="57">
        <f t="shared" si="169"/>
        <v>100</v>
      </c>
      <c r="Q683" s="15"/>
    </row>
    <row r="684" spans="1:17" ht="28.5" outlineLevel="1" x14ac:dyDescent="0.2">
      <c r="A684" s="110">
        <f t="shared" si="172"/>
        <v>681</v>
      </c>
      <c r="B684" s="55" t="s">
        <v>1380</v>
      </c>
      <c r="C684" s="56" t="s">
        <v>1277</v>
      </c>
      <c r="D684" s="56" t="s">
        <v>640</v>
      </c>
      <c r="E684" s="56" t="s">
        <v>429</v>
      </c>
      <c r="F684" s="56" t="s">
        <v>39</v>
      </c>
      <c r="G684" s="56" t="s">
        <v>52</v>
      </c>
      <c r="H684" s="56"/>
      <c r="I684" s="56" t="s">
        <v>25</v>
      </c>
      <c r="J684" s="56" t="s">
        <v>25</v>
      </c>
      <c r="K684" s="55" t="s">
        <v>1381</v>
      </c>
      <c r="L684" s="143">
        <v>6300</v>
      </c>
      <c r="M684" s="144">
        <v>7805</v>
      </c>
      <c r="N684" s="145">
        <v>4208</v>
      </c>
      <c r="O684" s="146">
        <f t="shared" si="174"/>
        <v>-3597</v>
      </c>
      <c r="P684" s="57">
        <f t="shared" si="169"/>
        <v>53.914157591287633</v>
      </c>
      <c r="Q684" s="15"/>
    </row>
    <row r="685" spans="1:17" ht="28.5" outlineLevel="1" x14ac:dyDescent="0.2">
      <c r="A685" s="110">
        <f t="shared" si="172"/>
        <v>682</v>
      </c>
      <c r="B685" s="55" t="s">
        <v>1380</v>
      </c>
      <c r="C685" s="56" t="s">
        <v>1277</v>
      </c>
      <c r="D685" s="56" t="s">
        <v>640</v>
      </c>
      <c r="E685" s="56" t="s">
        <v>429</v>
      </c>
      <c r="F685" s="56" t="s">
        <v>39</v>
      </c>
      <c r="G685" s="56" t="s">
        <v>52</v>
      </c>
      <c r="H685" s="56" t="s">
        <v>1382</v>
      </c>
      <c r="I685" s="56" t="s">
        <v>25</v>
      </c>
      <c r="J685" s="56" t="s">
        <v>25</v>
      </c>
      <c r="K685" s="55" t="s">
        <v>1381</v>
      </c>
      <c r="L685" s="143">
        <v>25000</v>
      </c>
      <c r="M685" s="144">
        <v>20000</v>
      </c>
      <c r="N685" s="145">
        <v>20000</v>
      </c>
      <c r="O685" s="146">
        <f t="shared" si="174"/>
        <v>0</v>
      </c>
      <c r="P685" s="57">
        <f t="shared" si="169"/>
        <v>100</v>
      </c>
      <c r="Q685" s="15"/>
    </row>
    <row r="686" spans="1:17" ht="28.5" outlineLevel="1" x14ac:dyDescent="0.2">
      <c r="A686" s="110">
        <f t="shared" si="172"/>
        <v>683</v>
      </c>
      <c r="B686" s="55" t="s">
        <v>1383</v>
      </c>
      <c r="C686" s="56" t="s">
        <v>1277</v>
      </c>
      <c r="D686" s="56" t="s">
        <v>640</v>
      </c>
      <c r="E686" s="56" t="s">
        <v>429</v>
      </c>
      <c r="F686" s="56" t="s">
        <v>39</v>
      </c>
      <c r="G686" s="56" t="s">
        <v>52</v>
      </c>
      <c r="H686" s="56"/>
      <c r="I686" s="56" t="s">
        <v>25</v>
      </c>
      <c r="J686" s="56" t="s">
        <v>25</v>
      </c>
      <c r="K686" s="55" t="s">
        <v>1384</v>
      </c>
      <c r="L686" s="143">
        <v>0</v>
      </c>
      <c r="M686" s="144">
        <v>1499</v>
      </c>
      <c r="N686" s="145">
        <v>882</v>
      </c>
      <c r="O686" s="146">
        <f t="shared" si="174"/>
        <v>-617</v>
      </c>
      <c r="P686" s="57">
        <f t="shared" ref="P686:P749" si="175">N686/M686*100</f>
        <v>58.839226150767175</v>
      </c>
      <c r="Q686" s="15"/>
    </row>
    <row r="687" spans="1:17" ht="28.5" outlineLevel="1" x14ac:dyDescent="0.2">
      <c r="A687" s="110">
        <f t="shared" si="172"/>
        <v>684</v>
      </c>
      <c r="B687" s="55" t="s">
        <v>1385</v>
      </c>
      <c r="C687" s="56" t="s">
        <v>1277</v>
      </c>
      <c r="D687" s="56" t="s">
        <v>640</v>
      </c>
      <c r="E687" s="56" t="s">
        <v>390</v>
      </c>
      <c r="F687" s="56" t="s">
        <v>39</v>
      </c>
      <c r="G687" s="56" t="s">
        <v>52</v>
      </c>
      <c r="H687" s="56"/>
      <c r="I687" s="56" t="s">
        <v>25</v>
      </c>
      <c r="J687" s="56" t="s">
        <v>25</v>
      </c>
      <c r="K687" s="55" t="s">
        <v>1386</v>
      </c>
      <c r="L687" s="143">
        <v>0</v>
      </c>
      <c r="M687" s="144">
        <v>1163</v>
      </c>
      <c r="N687" s="145">
        <v>1123</v>
      </c>
      <c r="O687" s="146">
        <f t="shared" si="174"/>
        <v>-40</v>
      </c>
      <c r="P687" s="57">
        <f t="shared" si="175"/>
        <v>96.560619088564053</v>
      </c>
      <c r="Q687" s="15"/>
    </row>
    <row r="688" spans="1:17" ht="28.5" outlineLevel="1" x14ac:dyDescent="0.2">
      <c r="A688" s="110">
        <f t="shared" si="172"/>
        <v>685</v>
      </c>
      <c r="B688" s="55" t="s">
        <v>1387</v>
      </c>
      <c r="C688" s="56" t="s">
        <v>1277</v>
      </c>
      <c r="D688" s="56" t="s">
        <v>640</v>
      </c>
      <c r="E688" s="56" t="s">
        <v>1388</v>
      </c>
      <c r="F688" s="56" t="s">
        <v>39</v>
      </c>
      <c r="G688" s="56" t="s">
        <v>52</v>
      </c>
      <c r="H688" s="56"/>
      <c r="I688" s="56" t="s">
        <v>25</v>
      </c>
      <c r="J688" s="56" t="s">
        <v>25</v>
      </c>
      <c r="K688" s="55" t="s">
        <v>1389</v>
      </c>
      <c r="L688" s="143">
        <v>0</v>
      </c>
      <c r="M688" s="144">
        <v>1636</v>
      </c>
      <c r="N688" s="145">
        <v>620</v>
      </c>
      <c r="O688" s="146">
        <f t="shared" si="174"/>
        <v>-1016</v>
      </c>
      <c r="P688" s="57">
        <f t="shared" si="175"/>
        <v>37.897310513447437</v>
      </c>
      <c r="Q688" s="15"/>
    </row>
    <row r="689" spans="1:17" ht="14.25" customHeight="1" outlineLevel="1" x14ac:dyDescent="0.2">
      <c r="A689" s="110">
        <f t="shared" si="172"/>
        <v>686</v>
      </c>
      <c r="B689" s="55" t="s">
        <v>1390</v>
      </c>
      <c r="C689" s="56" t="s">
        <v>1277</v>
      </c>
      <c r="D689" s="56" t="s">
        <v>640</v>
      </c>
      <c r="E689" s="56" t="s">
        <v>1391</v>
      </c>
      <c r="F689" s="56" t="s">
        <v>39</v>
      </c>
      <c r="G689" s="56" t="s">
        <v>52</v>
      </c>
      <c r="H689" s="56"/>
      <c r="I689" s="56" t="s">
        <v>25</v>
      </c>
      <c r="J689" s="56" t="s">
        <v>25</v>
      </c>
      <c r="K689" s="55" t="s">
        <v>1392</v>
      </c>
      <c r="L689" s="143">
        <v>0</v>
      </c>
      <c r="M689" s="144">
        <v>2618</v>
      </c>
      <c r="N689" s="145">
        <v>206</v>
      </c>
      <c r="O689" s="146">
        <f t="shared" si="174"/>
        <v>-2412</v>
      </c>
      <c r="P689" s="57">
        <f t="shared" si="175"/>
        <v>7.8686019862490451</v>
      </c>
      <c r="Q689" s="15"/>
    </row>
    <row r="690" spans="1:17" ht="28.5" outlineLevel="1" x14ac:dyDescent="0.2">
      <c r="A690" s="110">
        <f t="shared" si="172"/>
        <v>687</v>
      </c>
      <c r="B690" s="55" t="s">
        <v>1393</v>
      </c>
      <c r="C690" s="56" t="s">
        <v>1277</v>
      </c>
      <c r="D690" s="56" t="s">
        <v>640</v>
      </c>
      <c r="E690" s="56" t="s">
        <v>434</v>
      </c>
      <c r="F690" s="56" t="s">
        <v>39</v>
      </c>
      <c r="G690" s="56" t="s">
        <v>52</v>
      </c>
      <c r="H690" s="56"/>
      <c r="I690" s="56" t="s">
        <v>25</v>
      </c>
      <c r="J690" s="56" t="s">
        <v>25</v>
      </c>
      <c r="K690" s="55" t="s">
        <v>1394</v>
      </c>
      <c r="L690" s="143">
        <v>0</v>
      </c>
      <c r="M690" s="144">
        <v>15451</v>
      </c>
      <c r="N690" s="145">
        <v>13372</v>
      </c>
      <c r="O690" s="146">
        <f t="shared" si="174"/>
        <v>-2079</v>
      </c>
      <c r="P690" s="57">
        <f t="shared" si="175"/>
        <v>86.544560222639305</v>
      </c>
      <c r="Q690" s="15"/>
    </row>
    <row r="691" spans="1:17" ht="28.5" outlineLevel="1" x14ac:dyDescent="0.2">
      <c r="A691" s="110">
        <f t="shared" si="172"/>
        <v>688</v>
      </c>
      <c r="B691" s="55" t="s">
        <v>1395</v>
      </c>
      <c r="C691" s="56" t="s">
        <v>1277</v>
      </c>
      <c r="D691" s="56" t="s">
        <v>640</v>
      </c>
      <c r="E691" s="56" t="s">
        <v>1396</v>
      </c>
      <c r="F691" s="56" t="s">
        <v>39</v>
      </c>
      <c r="G691" s="56" t="s">
        <v>52</v>
      </c>
      <c r="H691" s="56"/>
      <c r="I691" s="56" t="s">
        <v>25</v>
      </c>
      <c r="J691" s="56" t="s">
        <v>25</v>
      </c>
      <c r="K691" s="55" t="s">
        <v>1397</v>
      </c>
      <c r="L691" s="143">
        <v>37000</v>
      </c>
      <c r="M691" s="144">
        <v>44774</v>
      </c>
      <c r="N691" s="145">
        <v>18091</v>
      </c>
      <c r="O691" s="146">
        <f t="shared" si="174"/>
        <v>-26683</v>
      </c>
      <c r="P691" s="57">
        <f t="shared" si="175"/>
        <v>40.405145843569926</v>
      </c>
      <c r="Q691" s="15"/>
    </row>
    <row r="692" spans="1:17" ht="28.5" outlineLevel="1" x14ac:dyDescent="0.2">
      <c r="A692" s="110">
        <f t="shared" si="172"/>
        <v>689</v>
      </c>
      <c r="B692" s="55" t="s">
        <v>1398</v>
      </c>
      <c r="C692" s="56" t="s">
        <v>1277</v>
      </c>
      <c r="D692" s="56" t="s">
        <v>640</v>
      </c>
      <c r="E692" s="56" t="s">
        <v>1396</v>
      </c>
      <c r="F692" s="56" t="s">
        <v>39</v>
      </c>
      <c r="G692" s="56" t="s">
        <v>52</v>
      </c>
      <c r="H692" s="56"/>
      <c r="I692" s="56" t="s">
        <v>25</v>
      </c>
      <c r="J692" s="56" t="s">
        <v>25</v>
      </c>
      <c r="K692" s="55" t="s">
        <v>1399</v>
      </c>
      <c r="L692" s="143">
        <v>0</v>
      </c>
      <c r="M692" s="144">
        <v>7201</v>
      </c>
      <c r="N692" s="145">
        <v>7048</v>
      </c>
      <c r="O692" s="146">
        <f t="shared" si="174"/>
        <v>-153</v>
      </c>
      <c r="P692" s="57">
        <f t="shared" si="175"/>
        <v>97.875295097903063</v>
      </c>
      <c r="Q692" s="15"/>
    </row>
    <row r="693" spans="1:17" ht="28.5" outlineLevel="1" x14ac:dyDescent="0.2">
      <c r="A693" s="110">
        <f t="shared" si="172"/>
        <v>690</v>
      </c>
      <c r="B693" s="55" t="s">
        <v>1398</v>
      </c>
      <c r="C693" s="56" t="s">
        <v>1277</v>
      </c>
      <c r="D693" s="56" t="s">
        <v>640</v>
      </c>
      <c r="E693" s="56" t="s">
        <v>1396</v>
      </c>
      <c r="F693" s="56" t="s">
        <v>39</v>
      </c>
      <c r="G693" s="56" t="s">
        <v>56</v>
      </c>
      <c r="H693" s="56"/>
      <c r="I693" s="56" t="s">
        <v>25</v>
      </c>
      <c r="J693" s="56" t="s">
        <v>25</v>
      </c>
      <c r="K693" s="55" t="s">
        <v>1399</v>
      </c>
      <c r="L693" s="143">
        <v>0</v>
      </c>
      <c r="M693" s="144">
        <v>92</v>
      </c>
      <c r="N693" s="145">
        <v>92</v>
      </c>
      <c r="O693" s="146">
        <f t="shared" si="174"/>
        <v>0</v>
      </c>
      <c r="P693" s="57">
        <f t="shared" si="175"/>
        <v>100</v>
      </c>
      <c r="Q693" s="15"/>
    </row>
    <row r="694" spans="1:17" ht="28.5" outlineLevel="1" x14ac:dyDescent="0.2">
      <c r="A694" s="110">
        <f t="shared" si="172"/>
        <v>691</v>
      </c>
      <c r="B694" s="55" t="s">
        <v>1400</v>
      </c>
      <c r="C694" s="56" t="s">
        <v>1277</v>
      </c>
      <c r="D694" s="56" t="s">
        <v>640</v>
      </c>
      <c r="E694" s="56" t="s">
        <v>1401</v>
      </c>
      <c r="F694" s="56" t="s">
        <v>39</v>
      </c>
      <c r="G694" s="56" t="s">
        <v>52</v>
      </c>
      <c r="H694" s="56"/>
      <c r="I694" s="56" t="s">
        <v>25</v>
      </c>
      <c r="J694" s="56" t="s">
        <v>25</v>
      </c>
      <c r="K694" s="55" t="s">
        <v>1402</v>
      </c>
      <c r="L694" s="143">
        <v>0</v>
      </c>
      <c r="M694" s="144">
        <v>3841</v>
      </c>
      <c r="N694" s="145">
        <v>3105</v>
      </c>
      <c r="O694" s="146">
        <f t="shared" si="174"/>
        <v>-736</v>
      </c>
      <c r="P694" s="57">
        <f t="shared" si="175"/>
        <v>80.838323353293418</v>
      </c>
      <c r="Q694" s="15"/>
    </row>
    <row r="695" spans="1:17" outlineLevel="1" x14ac:dyDescent="0.2">
      <c r="A695" s="110">
        <f t="shared" si="172"/>
        <v>692</v>
      </c>
      <c r="B695" s="55" t="s">
        <v>1403</v>
      </c>
      <c r="C695" s="56" t="s">
        <v>1277</v>
      </c>
      <c r="D695" s="56" t="s">
        <v>640</v>
      </c>
      <c r="E695" s="56" t="s">
        <v>1401</v>
      </c>
      <c r="F695" s="56" t="s">
        <v>39</v>
      </c>
      <c r="G695" s="56" t="s">
        <v>52</v>
      </c>
      <c r="H695" s="56"/>
      <c r="I695" s="56" t="s">
        <v>25</v>
      </c>
      <c r="J695" s="56" t="s">
        <v>25</v>
      </c>
      <c r="K695" s="55" t="s">
        <v>1404</v>
      </c>
      <c r="L695" s="143">
        <v>0</v>
      </c>
      <c r="M695" s="144">
        <v>2448</v>
      </c>
      <c r="N695" s="145">
        <v>2448</v>
      </c>
      <c r="O695" s="146">
        <f t="shared" si="174"/>
        <v>0</v>
      </c>
      <c r="P695" s="57">
        <f t="shared" si="175"/>
        <v>100</v>
      </c>
      <c r="Q695" s="15"/>
    </row>
    <row r="696" spans="1:17" ht="28.5" outlineLevel="1" x14ac:dyDescent="0.2">
      <c r="A696" s="110">
        <f t="shared" si="172"/>
        <v>693</v>
      </c>
      <c r="B696" s="55" t="s">
        <v>1405</v>
      </c>
      <c r="C696" s="56" t="s">
        <v>1277</v>
      </c>
      <c r="D696" s="56" t="s">
        <v>640</v>
      </c>
      <c r="E696" s="56" t="s">
        <v>1406</v>
      </c>
      <c r="F696" s="56" t="s">
        <v>39</v>
      </c>
      <c r="G696" s="56" t="s">
        <v>52</v>
      </c>
      <c r="H696" s="56"/>
      <c r="I696" s="56" t="s">
        <v>25</v>
      </c>
      <c r="J696" s="56" t="s">
        <v>25</v>
      </c>
      <c r="K696" s="55" t="s">
        <v>1407</v>
      </c>
      <c r="L696" s="143">
        <v>0</v>
      </c>
      <c r="M696" s="144">
        <v>398</v>
      </c>
      <c r="N696" s="145">
        <v>341</v>
      </c>
      <c r="O696" s="146">
        <f t="shared" si="174"/>
        <v>-57</v>
      </c>
      <c r="P696" s="57">
        <f t="shared" si="175"/>
        <v>85.678391959799001</v>
      </c>
      <c r="Q696" s="15"/>
    </row>
    <row r="697" spans="1:17" ht="28.5" outlineLevel="1" x14ac:dyDescent="0.2">
      <c r="A697" s="110">
        <f t="shared" si="172"/>
        <v>694</v>
      </c>
      <c r="B697" s="55" t="s">
        <v>1408</v>
      </c>
      <c r="C697" s="56" t="s">
        <v>1277</v>
      </c>
      <c r="D697" s="56" t="s">
        <v>640</v>
      </c>
      <c r="E697" s="56" t="s">
        <v>420</v>
      </c>
      <c r="F697" s="56" t="s">
        <v>138</v>
      </c>
      <c r="G697" s="56" t="s">
        <v>52</v>
      </c>
      <c r="H697" s="56"/>
      <c r="I697" s="56" t="s">
        <v>25</v>
      </c>
      <c r="J697" s="56" t="s">
        <v>25</v>
      </c>
      <c r="K697" s="55" t="s">
        <v>1409</v>
      </c>
      <c r="L697" s="143">
        <v>88</v>
      </c>
      <c r="M697" s="144">
        <v>88</v>
      </c>
      <c r="N697" s="145">
        <v>88</v>
      </c>
      <c r="O697" s="146">
        <f t="shared" si="174"/>
        <v>0</v>
      </c>
      <c r="P697" s="57">
        <f t="shared" si="175"/>
        <v>100</v>
      </c>
      <c r="Q697" s="15"/>
    </row>
    <row r="698" spans="1:17" outlineLevel="1" x14ac:dyDescent="0.2">
      <c r="A698" s="110">
        <f t="shared" si="172"/>
        <v>695</v>
      </c>
      <c r="B698" s="55" t="s">
        <v>1410</v>
      </c>
      <c r="C698" s="56" t="s">
        <v>1277</v>
      </c>
      <c r="D698" s="56" t="s">
        <v>640</v>
      </c>
      <c r="E698" s="56" t="s">
        <v>420</v>
      </c>
      <c r="F698" s="56" t="s">
        <v>138</v>
      </c>
      <c r="G698" s="56" t="s">
        <v>52</v>
      </c>
      <c r="H698" s="56"/>
      <c r="I698" s="56" t="s">
        <v>25</v>
      </c>
      <c r="J698" s="56" t="s">
        <v>25</v>
      </c>
      <c r="K698" s="55" t="s">
        <v>1411</v>
      </c>
      <c r="L698" s="143">
        <v>0</v>
      </c>
      <c r="M698" s="144">
        <v>200</v>
      </c>
      <c r="N698" s="145">
        <v>200</v>
      </c>
      <c r="O698" s="146">
        <f t="shared" si="174"/>
        <v>0</v>
      </c>
      <c r="P698" s="57">
        <f t="shared" si="175"/>
        <v>100</v>
      </c>
      <c r="Q698" s="15"/>
    </row>
    <row r="699" spans="1:17" ht="28.5" outlineLevel="1" x14ac:dyDescent="0.2">
      <c r="A699" s="110">
        <f t="shared" si="172"/>
        <v>696</v>
      </c>
      <c r="B699" s="55" t="s">
        <v>1412</v>
      </c>
      <c r="C699" s="56" t="s">
        <v>1277</v>
      </c>
      <c r="D699" s="56" t="s">
        <v>640</v>
      </c>
      <c r="E699" s="56" t="s">
        <v>1413</v>
      </c>
      <c r="F699" s="56" t="s">
        <v>138</v>
      </c>
      <c r="G699" s="56" t="s">
        <v>52</v>
      </c>
      <c r="H699" s="56"/>
      <c r="I699" s="56" t="s">
        <v>25</v>
      </c>
      <c r="J699" s="56" t="s">
        <v>25</v>
      </c>
      <c r="K699" s="55" t="s">
        <v>1414</v>
      </c>
      <c r="L699" s="143">
        <v>0</v>
      </c>
      <c r="M699" s="144">
        <v>1065</v>
      </c>
      <c r="N699" s="145">
        <v>904</v>
      </c>
      <c r="O699" s="146">
        <f t="shared" si="174"/>
        <v>-161</v>
      </c>
      <c r="P699" s="57">
        <f t="shared" si="175"/>
        <v>84.882629107981217</v>
      </c>
      <c r="Q699" s="15"/>
    </row>
    <row r="700" spans="1:17" ht="28.5" outlineLevel="1" x14ac:dyDescent="0.2">
      <c r="A700" s="110">
        <f t="shared" si="172"/>
        <v>697</v>
      </c>
      <c r="B700" s="55" t="s">
        <v>1415</v>
      </c>
      <c r="C700" s="56" t="s">
        <v>1277</v>
      </c>
      <c r="D700" s="56" t="s">
        <v>640</v>
      </c>
      <c r="E700" s="56" t="s">
        <v>1413</v>
      </c>
      <c r="F700" s="56" t="s">
        <v>138</v>
      </c>
      <c r="G700" s="56" t="s">
        <v>56</v>
      </c>
      <c r="H700" s="56"/>
      <c r="I700" s="56" t="s">
        <v>25</v>
      </c>
      <c r="J700" s="56" t="s">
        <v>25</v>
      </c>
      <c r="K700" s="55" t="s">
        <v>1416</v>
      </c>
      <c r="L700" s="143">
        <v>6000</v>
      </c>
      <c r="M700" s="144">
        <v>34538</v>
      </c>
      <c r="N700" s="145">
        <v>34530</v>
      </c>
      <c r="O700" s="146">
        <f t="shared" si="174"/>
        <v>-8</v>
      </c>
      <c r="P700" s="57">
        <f t="shared" si="175"/>
        <v>99.976837106954662</v>
      </c>
      <c r="Q700" s="15"/>
    </row>
    <row r="701" spans="1:17" ht="28.5" outlineLevel="1" x14ac:dyDescent="0.2">
      <c r="A701" s="110">
        <f t="shared" si="172"/>
        <v>698</v>
      </c>
      <c r="B701" s="55" t="s">
        <v>1417</v>
      </c>
      <c r="C701" s="56" t="s">
        <v>1277</v>
      </c>
      <c r="D701" s="56" t="s">
        <v>640</v>
      </c>
      <c r="E701" s="56" t="s">
        <v>181</v>
      </c>
      <c r="F701" s="56" t="s">
        <v>138</v>
      </c>
      <c r="G701" s="56" t="s">
        <v>52</v>
      </c>
      <c r="H701" s="56"/>
      <c r="I701" s="56" t="s">
        <v>25</v>
      </c>
      <c r="J701" s="56" t="s">
        <v>25</v>
      </c>
      <c r="K701" s="55" t="s">
        <v>1418</v>
      </c>
      <c r="L701" s="143">
        <v>6900</v>
      </c>
      <c r="M701" s="144">
        <v>25224</v>
      </c>
      <c r="N701" s="145">
        <v>22463</v>
      </c>
      <c r="O701" s="146">
        <f t="shared" si="174"/>
        <v>-2761</v>
      </c>
      <c r="P701" s="57">
        <f t="shared" si="175"/>
        <v>89.054075483666352</v>
      </c>
      <c r="Q701" s="15"/>
    </row>
    <row r="702" spans="1:17" ht="28.5" outlineLevel="1" x14ac:dyDescent="0.2">
      <c r="A702" s="110">
        <f t="shared" si="172"/>
        <v>699</v>
      </c>
      <c r="B702" s="55" t="s">
        <v>1419</v>
      </c>
      <c r="C702" s="56" t="s">
        <v>1277</v>
      </c>
      <c r="D702" s="56" t="s">
        <v>640</v>
      </c>
      <c r="E702" s="56" t="s">
        <v>181</v>
      </c>
      <c r="F702" s="56" t="s">
        <v>138</v>
      </c>
      <c r="G702" s="56" t="s">
        <v>52</v>
      </c>
      <c r="H702" s="56"/>
      <c r="I702" s="56" t="s">
        <v>25</v>
      </c>
      <c r="J702" s="56" t="s">
        <v>25</v>
      </c>
      <c r="K702" s="55" t="s">
        <v>1420</v>
      </c>
      <c r="L702" s="143">
        <v>0</v>
      </c>
      <c r="M702" s="144">
        <v>138</v>
      </c>
      <c r="N702" s="145">
        <v>138</v>
      </c>
      <c r="O702" s="146">
        <f t="shared" si="174"/>
        <v>0</v>
      </c>
      <c r="P702" s="57">
        <f t="shared" si="175"/>
        <v>100</v>
      </c>
      <c r="Q702" s="15"/>
    </row>
    <row r="703" spans="1:17" ht="28.5" outlineLevel="1" x14ac:dyDescent="0.2">
      <c r="A703" s="110">
        <f t="shared" si="172"/>
        <v>700</v>
      </c>
      <c r="B703" s="55" t="s">
        <v>1421</v>
      </c>
      <c r="C703" s="56" t="s">
        <v>1277</v>
      </c>
      <c r="D703" s="56" t="s">
        <v>640</v>
      </c>
      <c r="E703" s="56" t="s">
        <v>432</v>
      </c>
      <c r="F703" s="56" t="s">
        <v>138</v>
      </c>
      <c r="G703" s="56" t="s">
        <v>52</v>
      </c>
      <c r="H703" s="56"/>
      <c r="I703" s="56" t="s">
        <v>25</v>
      </c>
      <c r="J703" s="56" t="s">
        <v>25</v>
      </c>
      <c r="K703" s="55" t="s">
        <v>1422</v>
      </c>
      <c r="L703" s="143">
        <v>218</v>
      </c>
      <c r="M703" s="144">
        <v>218</v>
      </c>
      <c r="N703" s="145">
        <v>218</v>
      </c>
      <c r="O703" s="146">
        <f t="shared" si="174"/>
        <v>0</v>
      </c>
      <c r="P703" s="57">
        <f t="shared" si="175"/>
        <v>100</v>
      </c>
      <c r="Q703" s="15"/>
    </row>
    <row r="704" spans="1:17" ht="28.5" outlineLevel="1" x14ac:dyDescent="0.2">
      <c r="A704" s="110">
        <f t="shared" si="172"/>
        <v>701</v>
      </c>
      <c r="B704" s="55" t="s">
        <v>1423</v>
      </c>
      <c r="C704" s="56" t="s">
        <v>1277</v>
      </c>
      <c r="D704" s="56" t="s">
        <v>640</v>
      </c>
      <c r="E704" s="56" t="s">
        <v>432</v>
      </c>
      <c r="F704" s="56" t="s">
        <v>138</v>
      </c>
      <c r="G704" s="56" t="s">
        <v>52</v>
      </c>
      <c r="H704" s="56"/>
      <c r="I704" s="56" t="s">
        <v>25</v>
      </c>
      <c r="J704" s="56" t="s">
        <v>25</v>
      </c>
      <c r="K704" s="55" t="s">
        <v>1424</v>
      </c>
      <c r="L704" s="143">
        <v>0</v>
      </c>
      <c r="M704" s="144">
        <v>1026</v>
      </c>
      <c r="N704" s="145">
        <v>965</v>
      </c>
      <c r="O704" s="146">
        <f t="shared" si="174"/>
        <v>-61</v>
      </c>
      <c r="P704" s="57">
        <f t="shared" si="175"/>
        <v>94.054580896686161</v>
      </c>
      <c r="Q704" s="15"/>
    </row>
    <row r="705" spans="1:17" ht="28.5" outlineLevel="1" x14ac:dyDescent="0.2">
      <c r="A705" s="110">
        <f t="shared" si="172"/>
        <v>702</v>
      </c>
      <c r="B705" s="55" t="s">
        <v>1425</v>
      </c>
      <c r="C705" s="56" t="s">
        <v>1277</v>
      </c>
      <c r="D705" s="56" t="s">
        <v>640</v>
      </c>
      <c r="E705" s="56" t="s">
        <v>398</v>
      </c>
      <c r="F705" s="56" t="s">
        <v>138</v>
      </c>
      <c r="G705" s="56" t="s">
        <v>52</v>
      </c>
      <c r="H705" s="56"/>
      <c r="I705" s="56" t="s">
        <v>25</v>
      </c>
      <c r="J705" s="56" t="s">
        <v>25</v>
      </c>
      <c r="K705" s="55" t="s">
        <v>1426</v>
      </c>
      <c r="L705" s="143">
        <v>0</v>
      </c>
      <c r="M705" s="144">
        <v>12500</v>
      </c>
      <c r="N705" s="145">
        <v>7557</v>
      </c>
      <c r="O705" s="146">
        <f t="shared" si="174"/>
        <v>-4943</v>
      </c>
      <c r="P705" s="57">
        <f t="shared" si="175"/>
        <v>60.455999999999996</v>
      </c>
      <c r="Q705" s="15"/>
    </row>
    <row r="706" spans="1:17" ht="28.5" outlineLevel="1" x14ac:dyDescent="0.2">
      <c r="A706" s="110">
        <f t="shared" si="172"/>
        <v>703</v>
      </c>
      <c r="B706" s="55" t="s">
        <v>1427</v>
      </c>
      <c r="C706" s="56" t="s">
        <v>1277</v>
      </c>
      <c r="D706" s="56" t="s">
        <v>640</v>
      </c>
      <c r="E706" s="56" t="s">
        <v>164</v>
      </c>
      <c r="F706" s="56" t="s">
        <v>138</v>
      </c>
      <c r="G706" s="56" t="s">
        <v>52</v>
      </c>
      <c r="H706" s="56"/>
      <c r="I706" s="56" t="s">
        <v>25</v>
      </c>
      <c r="J706" s="56" t="s">
        <v>25</v>
      </c>
      <c r="K706" s="55" t="s">
        <v>1428</v>
      </c>
      <c r="L706" s="143">
        <v>0</v>
      </c>
      <c r="M706" s="144">
        <v>302</v>
      </c>
      <c r="N706" s="145">
        <v>0</v>
      </c>
      <c r="O706" s="146">
        <f t="shared" si="174"/>
        <v>-302</v>
      </c>
      <c r="P706" s="57">
        <f t="shared" si="175"/>
        <v>0</v>
      </c>
      <c r="Q706" s="15"/>
    </row>
    <row r="707" spans="1:17" outlineLevel="1" x14ac:dyDescent="0.2">
      <c r="A707" s="110">
        <f t="shared" si="172"/>
        <v>704</v>
      </c>
      <c r="B707" s="55" t="s">
        <v>1429</v>
      </c>
      <c r="C707" s="56" t="s">
        <v>1277</v>
      </c>
      <c r="D707" s="56" t="s">
        <v>640</v>
      </c>
      <c r="E707" s="56" t="s">
        <v>164</v>
      </c>
      <c r="F707" s="56" t="s">
        <v>138</v>
      </c>
      <c r="G707" s="56" t="s">
        <v>52</v>
      </c>
      <c r="H707" s="56"/>
      <c r="I707" s="56" t="s">
        <v>25</v>
      </c>
      <c r="J707" s="56" t="s">
        <v>25</v>
      </c>
      <c r="K707" s="55" t="s">
        <v>1430</v>
      </c>
      <c r="L707" s="143">
        <v>0</v>
      </c>
      <c r="M707" s="144">
        <v>389</v>
      </c>
      <c r="N707" s="145">
        <v>329</v>
      </c>
      <c r="O707" s="146">
        <f t="shared" si="174"/>
        <v>-60</v>
      </c>
      <c r="P707" s="57">
        <f t="shared" si="175"/>
        <v>84.575835475578415</v>
      </c>
      <c r="Q707" s="15"/>
    </row>
    <row r="708" spans="1:17" ht="14.25" customHeight="1" outlineLevel="1" x14ac:dyDescent="0.2">
      <c r="A708" s="110">
        <f t="shared" si="172"/>
        <v>705</v>
      </c>
      <c r="B708" s="55" t="s">
        <v>1431</v>
      </c>
      <c r="C708" s="56" t="s">
        <v>1277</v>
      </c>
      <c r="D708" s="56" t="s">
        <v>640</v>
      </c>
      <c r="E708" s="56" t="s">
        <v>1432</v>
      </c>
      <c r="F708" s="56" t="s">
        <v>1433</v>
      </c>
      <c r="G708" s="56" t="s">
        <v>52</v>
      </c>
      <c r="H708" s="56"/>
      <c r="I708" s="56" t="s">
        <v>25</v>
      </c>
      <c r="J708" s="56" t="s">
        <v>25</v>
      </c>
      <c r="K708" s="55" t="s">
        <v>1434</v>
      </c>
      <c r="L708" s="143">
        <v>2620</v>
      </c>
      <c r="M708" s="144">
        <v>1297</v>
      </c>
      <c r="N708" s="145">
        <v>702</v>
      </c>
      <c r="O708" s="146">
        <f t="shared" si="174"/>
        <v>-595</v>
      </c>
      <c r="P708" s="57">
        <f t="shared" si="175"/>
        <v>54.124903623747109</v>
      </c>
      <c r="Q708" s="15"/>
    </row>
    <row r="709" spans="1:17" ht="14.25" customHeight="1" outlineLevel="1" x14ac:dyDescent="0.2">
      <c r="A709" s="110">
        <f t="shared" si="172"/>
        <v>706</v>
      </c>
      <c r="B709" s="55" t="s">
        <v>1431</v>
      </c>
      <c r="C709" s="56" t="s">
        <v>1277</v>
      </c>
      <c r="D709" s="56" t="s">
        <v>640</v>
      </c>
      <c r="E709" s="56" t="s">
        <v>1432</v>
      </c>
      <c r="F709" s="56" t="s">
        <v>1433</v>
      </c>
      <c r="G709" s="56" t="s">
        <v>1435</v>
      </c>
      <c r="H709" s="56"/>
      <c r="I709" s="56" t="s">
        <v>25</v>
      </c>
      <c r="J709" s="56" t="s">
        <v>25</v>
      </c>
      <c r="K709" s="55" t="s">
        <v>1434</v>
      </c>
      <c r="L709" s="143">
        <v>0</v>
      </c>
      <c r="M709" s="144">
        <v>1323</v>
      </c>
      <c r="N709" s="145">
        <v>1323</v>
      </c>
      <c r="O709" s="146">
        <f t="shared" si="174"/>
        <v>0</v>
      </c>
      <c r="P709" s="57">
        <f t="shared" si="175"/>
        <v>100</v>
      </c>
      <c r="Q709" s="15"/>
    </row>
    <row r="710" spans="1:17" outlineLevel="1" x14ac:dyDescent="0.2">
      <c r="A710" s="110">
        <f t="shared" ref="A710:A773" si="176">1+A709</f>
        <v>707</v>
      </c>
      <c r="B710" s="55" t="s">
        <v>1436</v>
      </c>
      <c r="C710" s="56" t="s">
        <v>1277</v>
      </c>
      <c r="D710" s="56" t="s">
        <v>640</v>
      </c>
      <c r="E710" s="56" t="s">
        <v>1437</v>
      </c>
      <c r="F710" s="56" t="s">
        <v>1438</v>
      </c>
      <c r="G710" s="56" t="s">
        <v>52</v>
      </c>
      <c r="H710" s="56"/>
      <c r="I710" s="56" t="s">
        <v>25</v>
      </c>
      <c r="J710" s="56" t="s">
        <v>25</v>
      </c>
      <c r="K710" s="55" t="s">
        <v>1439</v>
      </c>
      <c r="L710" s="143">
        <v>0</v>
      </c>
      <c r="M710" s="144">
        <v>977</v>
      </c>
      <c r="N710" s="145">
        <v>957</v>
      </c>
      <c r="O710" s="146">
        <f t="shared" si="174"/>
        <v>-20</v>
      </c>
      <c r="P710" s="57">
        <f t="shared" si="175"/>
        <v>97.952917093142275</v>
      </c>
      <c r="Q710" s="15"/>
    </row>
    <row r="711" spans="1:17" ht="28.5" outlineLevel="1" x14ac:dyDescent="0.2">
      <c r="A711" s="110">
        <f t="shared" si="176"/>
        <v>708</v>
      </c>
      <c r="B711" s="55" t="s">
        <v>1440</v>
      </c>
      <c r="C711" s="56" t="s">
        <v>1277</v>
      </c>
      <c r="D711" s="56" t="s">
        <v>640</v>
      </c>
      <c r="E711" s="56" t="s">
        <v>1437</v>
      </c>
      <c r="F711" s="56" t="s">
        <v>1438</v>
      </c>
      <c r="G711" s="56" t="s">
        <v>52</v>
      </c>
      <c r="H711" s="56"/>
      <c r="I711" s="56" t="s">
        <v>25</v>
      </c>
      <c r="J711" s="56" t="s">
        <v>25</v>
      </c>
      <c r="K711" s="55" t="s">
        <v>1441</v>
      </c>
      <c r="L711" s="143">
        <v>0</v>
      </c>
      <c r="M711" s="144">
        <v>72</v>
      </c>
      <c r="N711" s="145">
        <v>0</v>
      </c>
      <c r="O711" s="146">
        <f t="shared" si="174"/>
        <v>-72</v>
      </c>
      <c r="P711" s="57">
        <f t="shared" si="175"/>
        <v>0</v>
      </c>
      <c r="Q711" s="15"/>
    </row>
    <row r="712" spans="1:17" ht="28.5" outlineLevel="1" x14ac:dyDescent="0.2">
      <c r="A712" s="110">
        <f t="shared" si="176"/>
        <v>709</v>
      </c>
      <c r="B712" s="55" t="s">
        <v>1442</v>
      </c>
      <c r="C712" s="56" t="s">
        <v>1277</v>
      </c>
      <c r="D712" s="56" t="s">
        <v>640</v>
      </c>
      <c r="E712" s="56" t="s">
        <v>1443</v>
      </c>
      <c r="F712" s="56" t="s">
        <v>657</v>
      </c>
      <c r="G712" s="56" t="s">
        <v>52</v>
      </c>
      <c r="H712" s="56"/>
      <c r="I712" s="56" t="s">
        <v>25</v>
      </c>
      <c r="J712" s="56" t="s">
        <v>25</v>
      </c>
      <c r="K712" s="55" t="s">
        <v>1444</v>
      </c>
      <c r="L712" s="143">
        <v>17000</v>
      </c>
      <c r="M712" s="144">
        <v>21612</v>
      </c>
      <c r="N712" s="145">
        <v>16269</v>
      </c>
      <c r="O712" s="146">
        <f t="shared" si="174"/>
        <v>-5343</v>
      </c>
      <c r="P712" s="57">
        <f t="shared" si="175"/>
        <v>75.277623542476405</v>
      </c>
      <c r="Q712" s="15"/>
    </row>
    <row r="713" spans="1:17" ht="28.5" outlineLevel="1" x14ac:dyDescent="0.2">
      <c r="A713" s="110">
        <f t="shared" si="176"/>
        <v>710</v>
      </c>
      <c r="B713" s="55" t="s">
        <v>1445</v>
      </c>
      <c r="C713" s="56" t="s">
        <v>1277</v>
      </c>
      <c r="D713" s="56" t="s">
        <v>640</v>
      </c>
      <c r="E713" s="56" t="s">
        <v>1446</v>
      </c>
      <c r="F713" s="56" t="s">
        <v>657</v>
      </c>
      <c r="G713" s="56" t="s">
        <v>52</v>
      </c>
      <c r="H713" s="56"/>
      <c r="I713" s="56" t="s">
        <v>25</v>
      </c>
      <c r="J713" s="56" t="s">
        <v>25</v>
      </c>
      <c r="K713" s="55" t="s">
        <v>1447</v>
      </c>
      <c r="L713" s="143">
        <v>0</v>
      </c>
      <c r="M713" s="144">
        <v>759</v>
      </c>
      <c r="N713" s="145">
        <v>491</v>
      </c>
      <c r="O713" s="146">
        <f t="shared" si="174"/>
        <v>-268</v>
      </c>
      <c r="P713" s="57">
        <f t="shared" si="175"/>
        <v>64.690382081686423</v>
      </c>
      <c r="Q713" s="15"/>
    </row>
    <row r="714" spans="1:17" outlineLevel="1" x14ac:dyDescent="0.2">
      <c r="A714" s="110">
        <f t="shared" si="176"/>
        <v>711</v>
      </c>
      <c r="B714" s="55" t="s">
        <v>1448</v>
      </c>
      <c r="C714" s="56" t="s">
        <v>1277</v>
      </c>
      <c r="D714" s="56" t="s">
        <v>640</v>
      </c>
      <c r="E714" s="56" t="s">
        <v>1449</v>
      </c>
      <c r="F714" s="56" t="s">
        <v>1450</v>
      </c>
      <c r="G714" s="56" t="s">
        <v>52</v>
      </c>
      <c r="H714" s="56"/>
      <c r="I714" s="56" t="s">
        <v>25</v>
      </c>
      <c r="J714" s="56" t="s">
        <v>25</v>
      </c>
      <c r="K714" s="55" t="s">
        <v>1451</v>
      </c>
      <c r="L714" s="143">
        <v>0</v>
      </c>
      <c r="M714" s="144">
        <v>3297</v>
      </c>
      <c r="N714" s="145">
        <v>3146</v>
      </c>
      <c r="O714" s="146">
        <f t="shared" si="174"/>
        <v>-151</v>
      </c>
      <c r="P714" s="57">
        <f t="shared" si="175"/>
        <v>95.420078859569301</v>
      </c>
      <c r="Q714" s="15"/>
    </row>
    <row r="715" spans="1:17" ht="28.5" outlineLevel="1" x14ac:dyDescent="0.2">
      <c r="A715" s="110">
        <f t="shared" si="176"/>
        <v>712</v>
      </c>
      <c r="B715" s="55" t="s">
        <v>1452</v>
      </c>
      <c r="C715" s="56" t="s">
        <v>1277</v>
      </c>
      <c r="D715" s="56" t="s">
        <v>640</v>
      </c>
      <c r="E715" s="56" t="s">
        <v>1453</v>
      </c>
      <c r="F715" s="56" t="s">
        <v>1450</v>
      </c>
      <c r="G715" s="56" t="s">
        <v>52</v>
      </c>
      <c r="H715" s="56"/>
      <c r="I715" s="56" t="s">
        <v>25</v>
      </c>
      <c r="J715" s="56" t="s">
        <v>25</v>
      </c>
      <c r="K715" s="55" t="s">
        <v>1454</v>
      </c>
      <c r="L715" s="143">
        <v>0</v>
      </c>
      <c r="M715" s="144">
        <v>1769</v>
      </c>
      <c r="N715" s="145">
        <v>1633</v>
      </c>
      <c r="O715" s="146">
        <f t="shared" si="174"/>
        <v>-136</v>
      </c>
      <c r="P715" s="57">
        <f t="shared" si="175"/>
        <v>92.312040700960992</v>
      </c>
      <c r="Q715" s="15"/>
    </row>
    <row r="716" spans="1:17" ht="28.5" outlineLevel="1" x14ac:dyDescent="0.2">
      <c r="A716" s="110">
        <f t="shared" si="176"/>
        <v>713</v>
      </c>
      <c r="B716" s="55" t="s">
        <v>1455</v>
      </c>
      <c r="C716" s="56" t="s">
        <v>1277</v>
      </c>
      <c r="D716" s="56" t="s">
        <v>640</v>
      </c>
      <c r="E716" s="56" t="s">
        <v>1453</v>
      </c>
      <c r="F716" s="56" t="s">
        <v>1450</v>
      </c>
      <c r="G716" s="56" t="s">
        <v>52</v>
      </c>
      <c r="H716" s="56"/>
      <c r="I716" s="56" t="s">
        <v>25</v>
      </c>
      <c r="J716" s="56" t="s">
        <v>25</v>
      </c>
      <c r="K716" s="55" t="s">
        <v>1456</v>
      </c>
      <c r="L716" s="143">
        <v>0</v>
      </c>
      <c r="M716" s="144">
        <v>55</v>
      </c>
      <c r="N716" s="145">
        <v>0</v>
      </c>
      <c r="O716" s="146">
        <f t="shared" si="174"/>
        <v>-55</v>
      </c>
      <c r="P716" s="57">
        <f t="shared" si="175"/>
        <v>0</v>
      </c>
      <c r="Q716" s="15"/>
    </row>
    <row r="717" spans="1:17" outlineLevel="1" x14ac:dyDescent="0.2">
      <c r="A717" s="110">
        <f t="shared" si="176"/>
        <v>714</v>
      </c>
      <c r="B717" s="55" t="s">
        <v>1457</v>
      </c>
      <c r="C717" s="56" t="s">
        <v>1277</v>
      </c>
      <c r="D717" s="56" t="s">
        <v>640</v>
      </c>
      <c r="E717" s="56" t="s">
        <v>1458</v>
      </c>
      <c r="F717" s="56" t="s">
        <v>1450</v>
      </c>
      <c r="G717" s="56" t="s">
        <v>52</v>
      </c>
      <c r="H717" s="56"/>
      <c r="I717" s="56" t="s">
        <v>25</v>
      </c>
      <c r="J717" s="56" t="s">
        <v>25</v>
      </c>
      <c r="K717" s="55" t="s">
        <v>1459</v>
      </c>
      <c r="L717" s="143">
        <v>1700</v>
      </c>
      <c r="M717" s="144">
        <v>1832</v>
      </c>
      <c r="N717" s="145">
        <v>1465</v>
      </c>
      <c r="O717" s="146">
        <f t="shared" si="174"/>
        <v>-367</v>
      </c>
      <c r="P717" s="57">
        <f t="shared" si="175"/>
        <v>79.967248908296938</v>
      </c>
      <c r="Q717" s="15"/>
    </row>
    <row r="718" spans="1:17" ht="28.5" outlineLevel="1" x14ac:dyDescent="0.2">
      <c r="A718" s="110">
        <f t="shared" si="176"/>
        <v>715</v>
      </c>
      <c r="B718" s="55" t="s">
        <v>1460</v>
      </c>
      <c r="C718" s="56" t="s">
        <v>1277</v>
      </c>
      <c r="D718" s="56" t="s">
        <v>640</v>
      </c>
      <c r="E718" s="56" t="s">
        <v>1461</v>
      </c>
      <c r="F718" s="56" t="s">
        <v>1450</v>
      </c>
      <c r="G718" s="56" t="s">
        <v>52</v>
      </c>
      <c r="H718" s="56"/>
      <c r="I718" s="56" t="s">
        <v>25</v>
      </c>
      <c r="J718" s="56" t="s">
        <v>25</v>
      </c>
      <c r="K718" s="55" t="s">
        <v>1462</v>
      </c>
      <c r="L718" s="143">
        <v>0</v>
      </c>
      <c r="M718" s="144">
        <v>16261</v>
      </c>
      <c r="N718" s="145">
        <v>13658</v>
      </c>
      <c r="O718" s="146">
        <f t="shared" si="174"/>
        <v>-2603</v>
      </c>
      <c r="P718" s="57">
        <f t="shared" si="175"/>
        <v>83.992374392718773</v>
      </c>
      <c r="Q718" s="15"/>
    </row>
    <row r="719" spans="1:17" ht="28.5" outlineLevel="1" x14ac:dyDescent="0.2">
      <c r="A719" s="110">
        <f t="shared" si="176"/>
        <v>716</v>
      </c>
      <c r="B719" s="55" t="s">
        <v>1463</v>
      </c>
      <c r="C719" s="56" t="s">
        <v>1277</v>
      </c>
      <c r="D719" s="56" t="s">
        <v>640</v>
      </c>
      <c r="E719" s="56" t="s">
        <v>1461</v>
      </c>
      <c r="F719" s="56" t="s">
        <v>1450</v>
      </c>
      <c r="G719" s="56" t="s">
        <v>56</v>
      </c>
      <c r="H719" s="56"/>
      <c r="I719" s="56" t="s">
        <v>25</v>
      </c>
      <c r="J719" s="56" t="s">
        <v>25</v>
      </c>
      <c r="K719" s="55" t="s">
        <v>1462</v>
      </c>
      <c r="L719" s="143">
        <v>0</v>
      </c>
      <c r="M719" s="144">
        <v>166</v>
      </c>
      <c r="N719" s="145">
        <v>166</v>
      </c>
      <c r="O719" s="146">
        <f t="shared" si="174"/>
        <v>0</v>
      </c>
      <c r="P719" s="57">
        <f t="shared" si="175"/>
        <v>100</v>
      </c>
      <c r="Q719" s="15"/>
    </row>
    <row r="720" spans="1:17" ht="28.5" outlineLevel="1" x14ac:dyDescent="0.2">
      <c r="A720" s="110">
        <f t="shared" si="176"/>
        <v>717</v>
      </c>
      <c r="B720" s="55" t="s">
        <v>1464</v>
      </c>
      <c r="C720" s="56" t="s">
        <v>1277</v>
      </c>
      <c r="D720" s="56" t="s">
        <v>640</v>
      </c>
      <c r="E720" s="56" t="s">
        <v>1465</v>
      </c>
      <c r="F720" s="56" t="s">
        <v>1450</v>
      </c>
      <c r="G720" s="56" t="s">
        <v>52</v>
      </c>
      <c r="H720" s="56"/>
      <c r="I720" s="56" t="s">
        <v>25</v>
      </c>
      <c r="J720" s="56" t="s">
        <v>25</v>
      </c>
      <c r="K720" s="55" t="s">
        <v>1466</v>
      </c>
      <c r="L720" s="143">
        <v>0</v>
      </c>
      <c r="M720" s="144">
        <v>3760</v>
      </c>
      <c r="N720" s="145">
        <v>2419</v>
      </c>
      <c r="O720" s="146">
        <f t="shared" si="174"/>
        <v>-1341</v>
      </c>
      <c r="P720" s="57">
        <f t="shared" si="175"/>
        <v>64.335106382978722</v>
      </c>
      <c r="Q720" s="15"/>
    </row>
    <row r="721" spans="1:17" ht="28.5" outlineLevel="1" x14ac:dyDescent="0.2">
      <c r="A721" s="110">
        <f t="shared" si="176"/>
        <v>718</v>
      </c>
      <c r="B721" s="55" t="s">
        <v>1467</v>
      </c>
      <c r="C721" s="56" t="s">
        <v>1277</v>
      </c>
      <c r="D721" s="56" t="s">
        <v>640</v>
      </c>
      <c r="E721" s="56" t="s">
        <v>1468</v>
      </c>
      <c r="F721" s="56" t="s">
        <v>425</v>
      </c>
      <c r="G721" s="56" t="s">
        <v>52</v>
      </c>
      <c r="H721" s="56"/>
      <c r="I721" s="56" t="s">
        <v>25</v>
      </c>
      <c r="J721" s="56" t="s">
        <v>25</v>
      </c>
      <c r="K721" s="55" t="s">
        <v>1469</v>
      </c>
      <c r="L721" s="143">
        <v>0</v>
      </c>
      <c r="M721" s="144">
        <v>562</v>
      </c>
      <c r="N721" s="145">
        <v>0</v>
      </c>
      <c r="O721" s="146">
        <f t="shared" si="174"/>
        <v>-562</v>
      </c>
      <c r="P721" s="57">
        <f t="shared" si="175"/>
        <v>0</v>
      </c>
      <c r="Q721" s="15"/>
    </row>
    <row r="722" spans="1:17" outlineLevel="1" x14ac:dyDescent="0.2">
      <c r="A722" s="110">
        <f t="shared" si="176"/>
        <v>719</v>
      </c>
      <c r="B722" s="55" t="s">
        <v>1470</v>
      </c>
      <c r="C722" s="56" t="s">
        <v>1277</v>
      </c>
      <c r="D722" s="56" t="s">
        <v>640</v>
      </c>
      <c r="E722" s="56" t="s">
        <v>25</v>
      </c>
      <c r="F722" s="56" t="s">
        <v>767</v>
      </c>
      <c r="G722" s="56" t="s">
        <v>329</v>
      </c>
      <c r="H722" s="56"/>
      <c r="I722" s="56" t="s">
        <v>25</v>
      </c>
      <c r="J722" s="56" t="s">
        <v>25</v>
      </c>
      <c r="K722" s="55" t="s">
        <v>1471</v>
      </c>
      <c r="L722" s="143">
        <v>0</v>
      </c>
      <c r="M722" s="144">
        <v>31959</v>
      </c>
      <c r="N722" s="145">
        <v>2705</v>
      </c>
      <c r="O722" s="146">
        <f t="shared" si="174"/>
        <v>-29254</v>
      </c>
      <c r="P722" s="57">
        <f t="shared" si="175"/>
        <v>8.4639694608717431</v>
      </c>
      <c r="Q722" s="15"/>
    </row>
    <row r="723" spans="1:17" s="16" customFormat="1" ht="14.25" customHeight="1" x14ac:dyDescent="0.2">
      <c r="A723" s="117">
        <f t="shared" si="176"/>
        <v>720</v>
      </c>
      <c r="B723" s="94" t="s">
        <v>1472</v>
      </c>
      <c r="C723" s="95"/>
      <c r="D723" s="95"/>
      <c r="E723" s="95"/>
      <c r="F723" s="95"/>
      <c r="G723" s="95"/>
      <c r="H723" s="95"/>
      <c r="I723" s="95"/>
      <c r="J723" s="95"/>
      <c r="K723" s="94"/>
      <c r="L723" s="159">
        <f>SUM(L724:L729)</f>
        <v>31000</v>
      </c>
      <c r="M723" s="159">
        <f>SUM(M724:M729)</f>
        <v>41323</v>
      </c>
      <c r="N723" s="159">
        <f>SUM(N724:N729)</f>
        <v>25785</v>
      </c>
      <c r="O723" s="160">
        <f>SUM(O724:O729)</f>
        <v>-15538</v>
      </c>
      <c r="P723" s="96">
        <f t="shared" si="175"/>
        <v>62.398664182174578</v>
      </c>
      <c r="Q723" s="15"/>
    </row>
    <row r="724" spans="1:17" outlineLevel="1" x14ac:dyDescent="0.2">
      <c r="A724" s="110">
        <f t="shared" si="176"/>
        <v>721</v>
      </c>
      <c r="B724" s="55" t="s">
        <v>1473</v>
      </c>
      <c r="C724" s="56" t="s">
        <v>1277</v>
      </c>
      <c r="D724" s="56" t="s">
        <v>1474</v>
      </c>
      <c r="E724" s="56" t="s">
        <v>439</v>
      </c>
      <c r="F724" s="56" t="s">
        <v>440</v>
      </c>
      <c r="G724" s="56" t="s">
        <v>52</v>
      </c>
      <c r="H724" s="56"/>
      <c r="I724" s="56" t="s">
        <v>25</v>
      </c>
      <c r="J724" s="56" t="s">
        <v>25</v>
      </c>
      <c r="K724" s="55" t="s">
        <v>1475</v>
      </c>
      <c r="L724" s="143">
        <v>0</v>
      </c>
      <c r="M724" s="144">
        <v>2500</v>
      </c>
      <c r="N724" s="145">
        <v>0</v>
      </c>
      <c r="O724" s="146">
        <f t="shared" ref="O724:O729" si="177">N724-M724</f>
        <v>-2500</v>
      </c>
      <c r="P724" s="57">
        <f t="shared" si="175"/>
        <v>0</v>
      </c>
      <c r="Q724" s="15"/>
    </row>
    <row r="725" spans="1:17" ht="28.5" outlineLevel="1" x14ac:dyDescent="0.2">
      <c r="A725" s="110">
        <f t="shared" si="176"/>
        <v>722</v>
      </c>
      <c r="B725" s="55" t="s">
        <v>1476</v>
      </c>
      <c r="C725" s="56" t="s">
        <v>1277</v>
      </c>
      <c r="D725" s="56" t="s">
        <v>1474</v>
      </c>
      <c r="E725" s="56" t="s">
        <v>439</v>
      </c>
      <c r="F725" s="56" t="s">
        <v>440</v>
      </c>
      <c r="G725" s="56" t="s">
        <v>52</v>
      </c>
      <c r="H725" s="56"/>
      <c r="I725" s="56" t="s">
        <v>25</v>
      </c>
      <c r="J725" s="56" t="s">
        <v>25</v>
      </c>
      <c r="K725" s="55" t="s">
        <v>1477</v>
      </c>
      <c r="L725" s="143">
        <v>0</v>
      </c>
      <c r="M725" s="144">
        <v>500</v>
      </c>
      <c r="N725" s="145">
        <v>0</v>
      </c>
      <c r="O725" s="146">
        <f t="shared" si="177"/>
        <v>-500</v>
      </c>
      <c r="P725" s="57">
        <f t="shared" si="175"/>
        <v>0</v>
      </c>
      <c r="Q725" s="15"/>
    </row>
    <row r="726" spans="1:17" ht="28.5" outlineLevel="1" x14ac:dyDescent="0.2">
      <c r="A726" s="110">
        <f t="shared" si="176"/>
        <v>723</v>
      </c>
      <c r="B726" s="55" t="s">
        <v>1478</v>
      </c>
      <c r="C726" s="56" t="s">
        <v>1277</v>
      </c>
      <c r="D726" s="56" t="s">
        <v>1474</v>
      </c>
      <c r="E726" s="56" t="s">
        <v>1479</v>
      </c>
      <c r="F726" s="56" t="s">
        <v>440</v>
      </c>
      <c r="G726" s="56" t="s">
        <v>52</v>
      </c>
      <c r="H726" s="56"/>
      <c r="I726" s="56" t="s">
        <v>25</v>
      </c>
      <c r="J726" s="56" t="s">
        <v>25</v>
      </c>
      <c r="K726" s="55" t="s">
        <v>1480</v>
      </c>
      <c r="L726" s="143">
        <v>0</v>
      </c>
      <c r="M726" s="144">
        <v>1400</v>
      </c>
      <c r="N726" s="145">
        <v>772</v>
      </c>
      <c r="O726" s="146">
        <f t="shared" si="177"/>
        <v>-628</v>
      </c>
      <c r="P726" s="57">
        <f t="shared" si="175"/>
        <v>55.142857142857139</v>
      </c>
      <c r="Q726" s="15"/>
    </row>
    <row r="727" spans="1:17" ht="28.5" outlineLevel="1" x14ac:dyDescent="0.2">
      <c r="A727" s="110">
        <f t="shared" si="176"/>
        <v>724</v>
      </c>
      <c r="B727" s="55" t="s">
        <v>1481</v>
      </c>
      <c r="C727" s="56" t="s">
        <v>1277</v>
      </c>
      <c r="D727" s="56" t="s">
        <v>1474</v>
      </c>
      <c r="E727" s="56" t="s">
        <v>448</v>
      </c>
      <c r="F727" s="56" t="s">
        <v>440</v>
      </c>
      <c r="G727" s="56" t="s">
        <v>52</v>
      </c>
      <c r="H727" s="56"/>
      <c r="I727" s="56" t="s">
        <v>25</v>
      </c>
      <c r="J727" s="56" t="s">
        <v>25</v>
      </c>
      <c r="K727" s="55" t="s">
        <v>1482</v>
      </c>
      <c r="L727" s="143">
        <v>0</v>
      </c>
      <c r="M727" s="144">
        <v>512</v>
      </c>
      <c r="N727" s="145">
        <v>0</v>
      </c>
      <c r="O727" s="146">
        <f t="shared" si="177"/>
        <v>-512</v>
      </c>
      <c r="P727" s="57">
        <f t="shared" si="175"/>
        <v>0</v>
      </c>
      <c r="Q727" s="15"/>
    </row>
    <row r="728" spans="1:17" ht="14.25" customHeight="1" outlineLevel="1" x14ac:dyDescent="0.2">
      <c r="A728" s="110">
        <f t="shared" si="176"/>
        <v>725</v>
      </c>
      <c r="B728" s="55" t="s">
        <v>1483</v>
      </c>
      <c r="C728" s="56" t="s">
        <v>1277</v>
      </c>
      <c r="D728" s="56" t="s">
        <v>1474</v>
      </c>
      <c r="E728" s="56" t="s">
        <v>450</v>
      </c>
      <c r="F728" s="56" t="s">
        <v>440</v>
      </c>
      <c r="G728" s="56" t="s">
        <v>52</v>
      </c>
      <c r="H728" s="56"/>
      <c r="I728" s="56" t="s">
        <v>25</v>
      </c>
      <c r="J728" s="56" t="s">
        <v>25</v>
      </c>
      <c r="K728" s="55" t="s">
        <v>1484</v>
      </c>
      <c r="L728" s="143">
        <v>7000</v>
      </c>
      <c r="M728" s="144">
        <v>7000</v>
      </c>
      <c r="N728" s="145">
        <v>0</v>
      </c>
      <c r="O728" s="146">
        <f t="shared" si="177"/>
        <v>-7000</v>
      </c>
      <c r="P728" s="57">
        <f t="shared" si="175"/>
        <v>0</v>
      </c>
      <c r="Q728" s="15"/>
    </row>
    <row r="729" spans="1:17" outlineLevel="1" x14ac:dyDescent="0.2">
      <c r="A729" s="110">
        <f t="shared" si="176"/>
        <v>726</v>
      </c>
      <c r="B729" s="55" t="s">
        <v>1485</v>
      </c>
      <c r="C729" s="56" t="s">
        <v>1277</v>
      </c>
      <c r="D729" s="56" t="s">
        <v>1474</v>
      </c>
      <c r="E729" s="56" t="s">
        <v>450</v>
      </c>
      <c r="F729" s="56" t="s">
        <v>440</v>
      </c>
      <c r="G729" s="56" t="s">
        <v>52</v>
      </c>
      <c r="H729" s="56"/>
      <c r="I729" s="56" t="s">
        <v>25</v>
      </c>
      <c r="J729" s="56" t="s">
        <v>25</v>
      </c>
      <c r="K729" s="55" t="s">
        <v>1486</v>
      </c>
      <c r="L729" s="143">
        <v>24000</v>
      </c>
      <c r="M729" s="144">
        <v>29411</v>
      </c>
      <c r="N729" s="145">
        <v>25013</v>
      </c>
      <c r="O729" s="146">
        <f t="shared" si="177"/>
        <v>-4398</v>
      </c>
      <c r="P729" s="57">
        <f t="shared" si="175"/>
        <v>85.046411206691374</v>
      </c>
      <c r="Q729" s="15"/>
    </row>
    <row r="730" spans="1:17" s="16" customFormat="1" ht="14.25" customHeight="1" x14ac:dyDescent="0.2">
      <c r="A730" s="117">
        <f t="shared" si="176"/>
        <v>727</v>
      </c>
      <c r="B730" s="94" t="s">
        <v>1487</v>
      </c>
      <c r="C730" s="95"/>
      <c r="D730" s="95"/>
      <c r="E730" s="95"/>
      <c r="F730" s="95"/>
      <c r="G730" s="95"/>
      <c r="H730" s="95"/>
      <c r="I730" s="95"/>
      <c r="J730" s="95"/>
      <c r="K730" s="94"/>
      <c r="L730" s="159">
        <f>SUM(L731:L741)</f>
        <v>13094</v>
      </c>
      <c r="M730" s="159">
        <f>SUM(M731:M741)</f>
        <v>52470</v>
      </c>
      <c r="N730" s="159">
        <f>SUM(N731:N741)</f>
        <v>21691</v>
      </c>
      <c r="O730" s="160">
        <f>SUM(O731:O741)</f>
        <v>-30779</v>
      </c>
      <c r="P730" s="96">
        <f t="shared" si="175"/>
        <v>41.339813226605685</v>
      </c>
      <c r="Q730" s="15"/>
    </row>
    <row r="731" spans="1:17" ht="14.25" customHeight="1" outlineLevel="1" x14ac:dyDescent="0.2">
      <c r="A731" s="110">
        <f t="shared" si="176"/>
        <v>728</v>
      </c>
      <c r="B731" s="55" t="s">
        <v>1488</v>
      </c>
      <c r="C731" s="56" t="s">
        <v>1277</v>
      </c>
      <c r="D731" s="56" t="s">
        <v>660</v>
      </c>
      <c r="E731" s="56" t="s">
        <v>1489</v>
      </c>
      <c r="F731" s="56" t="s">
        <v>207</v>
      </c>
      <c r="G731" s="56" t="s">
        <v>52</v>
      </c>
      <c r="H731" s="56"/>
      <c r="I731" s="56" t="s">
        <v>25</v>
      </c>
      <c r="J731" s="56" t="s">
        <v>25</v>
      </c>
      <c r="K731" s="55" t="s">
        <v>1490</v>
      </c>
      <c r="L731" s="143">
        <v>5523</v>
      </c>
      <c r="M731" s="144">
        <v>13682</v>
      </c>
      <c r="N731" s="145">
        <v>2002</v>
      </c>
      <c r="O731" s="146">
        <f t="shared" ref="O731:O741" si="178">N731-M731</f>
        <v>-11680</v>
      </c>
      <c r="P731" s="57">
        <f t="shared" si="175"/>
        <v>14.632363689519076</v>
      </c>
      <c r="Q731" s="15"/>
    </row>
    <row r="732" spans="1:17" ht="28.5" outlineLevel="1" x14ac:dyDescent="0.2">
      <c r="A732" s="110">
        <f t="shared" si="176"/>
        <v>729</v>
      </c>
      <c r="B732" s="55" t="s">
        <v>1491</v>
      </c>
      <c r="C732" s="56" t="s">
        <v>1277</v>
      </c>
      <c r="D732" s="56" t="s">
        <v>660</v>
      </c>
      <c r="E732" s="56" t="s">
        <v>464</v>
      </c>
      <c r="F732" s="56" t="s">
        <v>207</v>
      </c>
      <c r="G732" s="56" t="s">
        <v>52</v>
      </c>
      <c r="H732" s="56"/>
      <c r="I732" s="56" t="s">
        <v>25</v>
      </c>
      <c r="J732" s="56" t="s">
        <v>25</v>
      </c>
      <c r="K732" s="55" t="s">
        <v>1492</v>
      </c>
      <c r="L732" s="143">
        <v>47</v>
      </c>
      <c r="M732" s="144">
        <v>47</v>
      </c>
      <c r="N732" s="145">
        <v>47</v>
      </c>
      <c r="O732" s="146">
        <f t="shared" si="178"/>
        <v>0</v>
      </c>
      <c r="P732" s="57">
        <f t="shared" si="175"/>
        <v>100</v>
      </c>
      <c r="Q732" s="15"/>
    </row>
    <row r="733" spans="1:17" ht="28.5" outlineLevel="1" x14ac:dyDescent="0.2">
      <c r="A733" s="110">
        <f t="shared" si="176"/>
        <v>730</v>
      </c>
      <c r="B733" s="55" t="s">
        <v>659</v>
      </c>
      <c r="C733" s="56" t="s">
        <v>1277</v>
      </c>
      <c r="D733" s="56" t="s">
        <v>660</v>
      </c>
      <c r="E733" s="56" t="s">
        <v>206</v>
      </c>
      <c r="F733" s="56" t="s">
        <v>207</v>
      </c>
      <c r="G733" s="56" t="s">
        <v>52</v>
      </c>
      <c r="H733" s="56"/>
      <c r="I733" s="56" t="s">
        <v>25</v>
      </c>
      <c r="J733" s="56" t="s">
        <v>25</v>
      </c>
      <c r="K733" s="55" t="s">
        <v>1493</v>
      </c>
      <c r="L733" s="143">
        <v>0</v>
      </c>
      <c r="M733" s="144">
        <v>500</v>
      </c>
      <c r="N733" s="145">
        <v>0</v>
      </c>
      <c r="O733" s="146">
        <f t="shared" si="178"/>
        <v>-500</v>
      </c>
      <c r="P733" s="57">
        <f t="shared" si="175"/>
        <v>0</v>
      </c>
      <c r="Q733" s="15"/>
    </row>
    <row r="734" spans="1:17" outlineLevel="1" x14ac:dyDescent="0.2">
      <c r="A734" s="110">
        <f t="shared" si="176"/>
        <v>731</v>
      </c>
      <c r="B734" s="55" t="s">
        <v>1494</v>
      </c>
      <c r="C734" s="56" t="s">
        <v>1277</v>
      </c>
      <c r="D734" s="56" t="s">
        <v>660</v>
      </c>
      <c r="E734" s="56" t="s">
        <v>206</v>
      </c>
      <c r="F734" s="56" t="s">
        <v>207</v>
      </c>
      <c r="G734" s="56" t="s">
        <v>52</v>
      </c>
      <c r="H734" s="56"/>
      <c r="I734" s="56" t="s">
        <v>25</v>
      </c>
      <c r="J734" s="56" t="s">
        <v>25</v>
      </c>
      <c r="K734" s="55" t="s">
        <v>1495</v>
      </c>
      <c r="L734" s="143">
        <v>0</v>
      </c>
      <c r="M734" s="144">
        <v>25</v>
      </c>
      <c r="N734" s="145">
        <v>25</v>
      </c>
      <c r="O734" s="146">
        <f t="shared" si="178"/>
        <v>0</v>
      </c>
      <c r="P734" s="57">
        <f t="shared" si="175"/>
        <v>100</v>
      </c>
      <c r="Q734" s="15"/>
    </row>
    <row r="735" spans="1:17" outlineLevel="1" x14ac:dyDescent="0.2">
      <c r="A735" s="110">
        <f t="shared" si="176"/>
        <v>732</v>
      </c>
      <c r="B735" s="55" t="s">
        <v>1496</v>
      </c>
      <c r="C735" s="56" t="s">
        <v>1277</v>
      </c>
      <c r="D735" s="56" t="s">
        <v>660</v>
      </c>
      <c r="E735" s="56" t="s">
        <v>206</v>
      </c>
      <c r="F735" s="56" t="s">
        <v>207</v>
      </c>
      <c r="G735" s="56" t="s">
        <v>52</v>
      </c>
      <c r="H735" s="56"/>
      <c r="I735" s="56" t="s">
        <v>25</v>
      </c>
      <c r="J735" s="56" t="s">
        <v>25</v>
      </c>
      <c r="K735" s="55" t="s">
        <v>1497</v>
      </c>
      <c r="L735" s="143">
        <v>2524</v>
      </c>
      <c r="M735" s="144">
        <v>2797</v>
      </c>
      <c r="N735" s="145">
        <v>246</v>
      </c>
      <c r="O735" s="146">
        <f t="shared" si="178"/>
        <v>-2551</v>
      </c>
      <c r="P735" s="57">
        <f t="shared" si="175"/>
        <v>8.7951376474794429</v>
      </c>
      <c r="Q735" s="15"/>
    </row>
    <row r="736" spans="1:17" ht="28.5" outlineLevel="1" x14ac:dyDescent="0.2">
      <c r="A736" s="110">
        <f t="shared" si="176"/>
        <v>733</v>
      </c>
      <c r="B736" s="55" t="s">
        <v>1498</v>
      </c>
      <c r="C736" s="56" t="s">
        <v>1277</v>
      </c>
      <c r="D736" s="56" t="s">
        <v>660</v>
      </c>
      <c r="E736" s="56" t="s">
        <v>468</v>
      </c>
      <c r="F736" s="56" t="s">
        <v>207</v>
      </c>
      <c r="G736" s="56" t="s">
        <v>52</v>
      </c>
      <c r="H736" s="56"/>
      <c r="I736" s="56" t="s">
        <v>25</v>
      </c>
      <c r="J736" s="56" t="s">
        <v>25</v>
      </c>
      <c r="K736" s="55" t="s">
        <v>1499</v>
      </c>
      <c r="L736" s="143">
        <v>5000</v>
      </c>
      <c r="M736" s="144">
        <v>5307</v>
      </c>
      <c r="N736" s="145">
        <v>303</v>
      </c>
      <c r="O736" s="146">
        <f t="shared" si="178"/>
        <v>-5004</v>
      </c>
      <c r="P736" s="57">
        <f t="shared" si="175"/>
        <v>5.7094403617863199</v>
      </c>
      <c r="Q736" s="15"/>
    </row>
    <row r="737" spans="1:17" outlineLevel="1" x14ac:dyDescent="0.2">
      <c r="A737" s="110">
        <f t="shared" si="176"/>
        <v>734</v>
      </c>
      <c r="B737" s="55" t="s">
        <v>662</v>
      </c>
      <c r="C737" s="56" t="s">
        <v>1277</v>
      </c>
      <c r="D737" s="56" t="s">
        <v>660</v>
      </c>
      <c r="E737" s="56" t="s">
        <v>239</v>
      </c>
      <c r="F737" s="56" t="s">
        <v>207</v>
      </c>
      <c r="G737" s="56" t="s">
        <v>52</v>
      </c>
      <c r="H737" s="56"/>
      <c r="I737" s="56" t="s">
        <v>25</v>
      </c>
      <c r="J737" s="56" t="s">
        <v>25</v>
      </c>
      <c r="K737" s="55" t="s">
        <v>1500</v>
      </c>
      <c r="L737" s="143">
        <v>0</v>
      </c>
      <c r="M737" s="144">
        <v>68</v>
      </c>
      <c r="N737" s="145">
        <v>68</v>
      </c>
      <c r="O737" s="146">
        <f t="shared" si="178"/>
        <v>0</v>
      </c>
      <c r="P737" s="57">
        <f t="shared" si="175"/>
        <v>100</v>
      </c>
      <c r="Q737" s="15"/>
    </row>
    <row r="738" spans="1:17" outlineLevel="1" x14ac:dyDescent="0.2">
      <c r="A738" s="110">
        <f t="shared" si="176"/>
        <v>735</v>
      </c>
      <c r="B738" s="55" t="s">
        <v>1501</v>
      </c>
      <c r="C738" s="56" t="s">
        <v>1277</v>
      </c>
      <c r="D738" s="56" t="s">
        <v>660</v>
      </c>
      <c r="E738" s="56" t="s">
        <v>1502</v>
      </c>
      <c r="F738" s="56" t="s">
        <v>474</v>
      </c>
      <c r="G738" s="56" t="s">
        <v>52</v>
      </c>
      <c r="H738" s="56"/>
      <c r="I738" s="56" t="s">
        <v>25</v>
      </c>
      <c r="J738" s="56" t="s">
        <v>25</v>
      </c>
      <c r="K738" s="55" t="s">
        <v>1503</v>
      </c>
      <c r="L738" s="143">
        <v>0</v>
      </c>
      <c r="M738" s="144">
        <v>11045</v>
      </c>
      <c r="N738" s="145">
        <v>1</v>
      </c>
      <c r="O738" s="146">
        <f t="shared" si="178"/>
        <v>-11044</v>
      </c>
      <c r="P738" s="57">
        <f t="shared" si="175"/>
        <v>9.0538705296514255E-3</v>
      </c>
      <c r="Q738" s="15"/>
    </row>
    <row r="739" spans="1:17" ht="28.5" outlineLevel="1" x14ac:dyDescent="0.2">
      <c r="A739" s="110">
        <f t="shared" si="176"/>
        <v>736</v>
      </c>
      <c r="B739" s="55" t="s">
        <v>1504</v>
      </c>
      <c r="C739" s="56" t="s">
        <v>1277</v>
      </c>
      <c r="D739" s="56" t="s">
        <v>660</v>
      </c>
      <c r="E739" s="56" t="s">
        <v>1502</v>
      </c>
      <c r="F739" s="56" t="s">
        <v>474</v>
      </c>
      <c r="G739" s="56" t="s">
        <v>52</v>
      </c>
      <c r="H739" s="56"/>
      <c r="I739" s="56" t="s">
        <v>139</v>
      </c>
      <c r="J739" s="56" t="s">
        <v>140</v>
      </c>
      <c r="K739" s="55" t="s">
        <v>1505</v>
      </c>
      <c r="L739" s="143">
        <v>0</v>
      </c>
      <c r="M739" s="144">
        <v>1900</v>
      </c>
      <c r="N739" s="145">
        <v>1900</v>
      </c>
      <c r="O739" s="146">
        <f t="shared" si="178"/>
        <v>0</v>
      </c>
      <c r="P739" s="57">
        <f t="shared" si="175"/>
        <v>100</v>
      </c>
      <c r="Q739" s="15"/>
    </row>
    <row r="740" spans="1:17" outlineLevel="1" x14ac:dyDescent="0.2">
      <c r="A740" s="110">
        <f t="shared" si="176"/>
        <v>737</v>
      </c>
      <c r="B740" s="55" t="s">
        <v>1506</v>
      </c>
      <c r="C740" s="56" t="s">
        <v>1277</v>
      </c>
      <c r="D740" s="56" t="s">
        <v>660</v>
      </c>
      <c r="E740" s="56" t="s">
        <v>1502</v>
      </c>
      <c r="F740" s="56" t="s">
        <v>474</v>
      </c>
      <c r="G740" s="56" t="s">
        <v>52</v>
      </c>
      <c r="H740" s="56" t="s">
        <v>143</v>
      </c>
      <c r="I740" s="56" t="s">
        <v>139</v>
      </c>
      <c r="J740" s="56" t="s">
        <v>140</v>
      </c>
      <c r="K740" s="55" t="s">
        <v>1507</v>
      </c>
      <c r="L740" s="143">
        <v>0</v>
      </c>
      <c r="M740" s="144">
        <v>950</v>
      </c>
      <c r="N740" s="145">
        <v>950</v>
      </c>
      <c r="O740" s="146">
        <f t="shared" si="178"/>
        <v>0</v>
      </c>
      <c r="P740" s="57">
        <f t="shared" si="175"/>
        <v>100</v>
      </c>
      <c r="Q740" s="15"/>
    </row>
    <row r="741" spans="1:17" outlineLevel="1" x14ac:dyDescent="0.2">
      <c r="A741" s="110">
        <f t="shared" si="176"/>
        <v>738</v>
      </c>
      <c r="B741" s="55" t="s">
        <v>1508</v>
      </c>
      <c r="C741" s="56" t="s">
        <v>1277</v>
      </c>
      <c r="D741" s="56" t="s">
        <v>660</v>
      </c>
      <c r="E741" s="56" t="s">
        <v>1502</v>
      </c>
      <c r="F741" s="56" t="s">
        <v>474</v>
      </c>
      <c r="G741" s="56" t="s">
        <v>52</v>
      </c>
      <c r="H741" s="56" t="s">
        <v>146</v>
      </c>
      <c r="I741" s="56" t="s">
        <v>139</v>
      </c>
      <c r="J741" s="56" t="s">
        <v>147</v>
      </c>
      <c r="K741" s="55" t="s">
        <v>1509</v>
      </c>
      <c r="L741" s="143">
        <v>0</v>
      </c>
      <c r="M741" s="144">
        <v>16149</v>
      </c>
      <c r="N741" s="145">
        <v>16149</v>
      </c>
      <c r="O741" s="146">
        <f t="shared" si="178"/>
        <v>0</v>
      </c>
      <c r="P741" s="57">
        <f t="shared" si="175"/>
        <v>100</v>
      </c>
      <c r="Q741" s="15"/>
    </row>
    <row r="742" spans="1:17" s="16" customFormat="1" ht="14.25" customHeight="1" x14ac:dyDescent="0.2">
      <c r="A742" s="117">
        <f t="shared" si="176"/>
        <v>739</v>
      </c>
      <c r="B742" s="94" t="s">
        <v>1510</v>
      </c>
      <c r="C742" s="95"/>
      <c r="D742" s="95"/>
      <c r="E742" s="95"/>
      <c r="F742" s="95"/>
      <c r="G742" s="95"/>
      <c r="H742" s="95"/>
      <c r="I742" s="95"/>
      <c r="J742" s="95"/>
      <c r="K742" s="94"/>
      <c r="L742" s="159">
        <f>SUM(L743:L748)</f>
        <v>41487</v>
      </c>
      <c r="M742" s="159">
        <f>SUM(M743:M748)</f>
        <v>69054</v>
      </c>
      <c r="N742" s="159">
        <f>SUM(N743:N748)</f>
        <v>15421</v>
      </c>
      <c r="O742" s="160">
        <f>SUM(O743:O748)</f>
        <v>-53633</v>
      </c>
      <c r="P742" s="96">
        <f t="shared" si="175"/>
        <v>22.331798302777536</v>
      </c>
      <c r="Q742" s="15"/>
    </row>
    <row r="743" spans="1:17" outlineLevel="1" x14ac:dyDescent="0.2">
      <c r="A743" s="110">
        <f t="shared" si="176"/>
        <v>740</v>
      </c>
      <c r="B743" s="55" t="s">
        <v>1511</v>
      </c>
      <c r="C743" s="56" t="s">
        <v>1277</v>
      </c>
      <c r="D743" s="56" t="s">
        <v>1512</v>
      </c>
      <c r="E743" s="56" t="s">
        <v>269</v>
      </c>
      <c r="F743" s="56" t="s">
        <v>480</v>
      </c>
      <c r="G743" s="56" t="s">
        <v>52</v>
      </c>
      <c r="H743" s="56"/>
      <c r="I743" s="56" t="s">
        <v>25</v>
      </c>
      <c r="J743" s="56" t="s">
        <v>25</v>
      </c>
      <c r="K743" s="55" t="s">
        <v>1513</v>
      </c>
      <c r="L743" s="143">
        <v>198</v>
      </c>
      <c r="M743" s="144">
        <v>198</v>
      </c>
      <c r="N743" s="145">
        <v>198</v>
      </c>
      <c r="O743" s="146">
        <f t="shared" ref="O743:O748" si="179">N743-M743</f>
        <v>0</v>
      </c>
      <c r="P743" s="57">
        <f t="shared" si="175"/>
        <v>100</v>
      </c>
      <c r="Q743" s="15"/>
    </row>
    <row r="744" spans="1:17" outlineLevel="1" x14ac:dyDescent="0.2">
      <c r="A744" s="110">
        <f t="shared" si="176"/>
        <v>741</v>
      </c>
      <c r="B744" s="55" t="s">
        <v>1514</v>
      </c>
      <c r="C744" s="56" t="s">
        <v>1277</v>
      </c>
      <c r="D744" s="56" t="s">
        <v>1512</v>
      </c>
      <c r="E744" s="56" t="s">
        <v>269</v>
      </c>
      <c r="F744" s="56" t="s">
        <v>480</v>
      </c>
      <c r="G744" s="56" t="s">
        <v>52</v>
      </c>
      <c r="H744" s="56"/>
      <c r="I744" s="56" t="s">
        <v>25</v>
      </c>
      <c r="J744" s="56" t="s">
        <v>25</v>
      </c>
      <c r="K744" s="55" t="s">
        <v>1515</v>
      </c>
      <c r="L744" s="143">
        <v>0</v>
      </c>
      <c r="M744" s="144">
        <v>1222</v>
      </c>
      <c r="N744" s="145">
        <v>1222</v>
      </c>
      <c r="O744" s="146">
        <f t="shared" si="179"/>
        <v>0</v>
      </c>
      <c r="P744" s="57">
        <f t="shared" si="175"/>
        <v>100</v>
      </c>
      <c r="Q744" s="15"/>
    </row>
    <row r="745" spans="1:17" outlineLevel="1" x14ac:dyDescent="0.2">
      <c r="A745" s="110">
        <f t="shared" si="176"/>
        <v>742</v>
      </c>
      <c r="B745" s="55" t="s">
        <v>1516</v>
      </c>
      <c r="C745" s="56" t="s">
        <v>1277</v>
      </c>
      <c r="D745" s="56" t="s">
        <v>1512</v>
      </c>
      <c r="E745" s="56" t="s">
        <v>269</v>
      </c>
      <c r="F745" s="56" t="s">
        <v>480</v>
      </c>
      <c r="G745" s="56" t="s">
        <v>52</v>
      </c>
      <c r="H745" s="56"/>
      <c r="I745" s="56" t="s">
        <v>25</v>
      </c>
      <c r="J745" s="56" t="s">
        <v>25</v>
      </c>
      <c r="K745" s="55" t="s">
        <v>1517</v>
      </c>
      <c r="L745" s="143">
        <v>30610</v>
      </c>
      <c r="M745" s="144">
        <v>47273</v>
      </c>
      <c r="N745" s="145">
        <v>13944</v>
      </c>
      <c r="O745" s="146">
        <f t="shared" si="179"/>
        <v>-33329</v>
      </c>
      <c r="P745" s="57">
        <f t="shared" si="175"/>
        <v>29.496752903348632</v>
      </c>
      <c r="Q745" s="15"/>
    </row>
    <row r="746" spans="1:17" outlineLevel="1" x14ac:dyDescent="0.2">
      <c r="A746" s="110">
        <f t="shared" si="176"/>
        <v>743</v>
      </c>
      <c r="B746" s="55" t="s">
        <v>1518</v>
      </c>
      <c r="C746" s="56" t="s">
        <v>1277</v>
      </c>
      <c r="D746" s="56" t="s">
        <v>1512</v>
      </c>
      <c r="E746" s="56" t="s">
        <v>269</v>
      </c>
      <c r="F746" s="56" t="s">
        <v>480</v>
      </c>
      <c r="G746" s="56" t="s">
        <v>52</v>
      </c>
      <c r="H746" s="56"/>
      <c r="I746" s="56" t="s">
        <v>25</v>
      </c>
      <c r="J746" s="56" t="s">
        <v>25</v>
      </c>
      <c r="K746" s="55" t="s">
        <v>1519</v>
      </c>
      <c r="L746" s="143">
        <v>10179</v>
      </c>
      <c r="M746" s="144">
        <v>20014</v>
      </c>
      <c r="N746" s="145">
        <v>0</v>
      </c>
      <c r="O746" s="146">
        <f t="shared" si="179"/>
        <v>-20014</v>
      </c>
      <c r="P746" s="57">
        <f t="shared" si="175"/>
        <v>0</v>
      </c>
      <c r="Q746" s="15"/>
    </row>
    <row r="747" spans="1:17" outlineLevel="1" x14ac:dyDescent="0.2">
      <c r="A747" s="110">
        <f t="shared" si="176"/>
        <v>744</v>
      </c>
      <c r="B747" s="55" t="s">
        <v>1520</v>
      </c>
      <c r="C747" s="56" t="s">
        <v>1277</v>
      </c>
      <c r="D747" s="56" t="s">
        <v>1512</v>
      </c>
      <c r="E747" s="56" t="s">
        <v>269</v>
      </c>
      <c r="F747" s="56" t="s">
        <v>480</v>
      </c>
      <c r="G747" s="56" t="s">
        <v>52</v>
      </c>
      <c r="H747" s="56"/>
      <c r="I747" s="56" t="s">
        <v>25</v>
      </c>
      <c r="J747" s="56" t="s">
        <v>25</v>
      </c>
      <c r="K747" s="55" t="s">
        <v>1521</v>
      </c>
      <c r="L747" s="143">
        <v>500</v>
      </c>
      <c r="M747" s="144">
        <v>297</v>
      </c>
      <c r="N747" s="145">
        <v>57</v>
      </c>
      <c r="O747" s="146">
        <f t="shared" si="179"/>
        <v>-240</v>
      </c>
      <c r="P747" s="57">
        <f t="shared" si="175"/>
        <v>19.19191919191919</v>
      </c>
      <c r="Q747" s="15"/>
    </row>
    <row r="748" spans="1:17" outlineLevel="1" x14ac:dyDescent="0.2">
      <c r="A748" s="110">
        <f t="shared" si="176"/>
        <v>745</v>
      </c>
      <c r="B748" s="55" t="s">
        <v>1522</v>
      </c>
      <c r="C748" s="56" t="s">
        <v>1277</v>
      </c>
      <c r="D748" s="56" t="s">
        <v>1512</v>
      </c>
      <c r="E748" s="56" t="s">
        <v>269</v>
      </c>
      <c r="F748" s="56" t="s">
        <v>480</v>
      </c>
      <c r="G748" s="56" t="s">
        <v>52</v>
      </c>
      <c r="H748" s="56"/>
      <c r="I748" s="56" t="s">
        <v>25</v>
      </c>
      <c r="J748" s="56" t="s">
        <v>25</v>
      </c>
      <c r="K748" s="55" t="s">
        <v>1523</v>
      </c>
      <c r="L748" s="143">
        <v>0</v>
      </c>
      <c r="M748" s="144">
        <v>50</v>
      </c>
      <c r="N748" s="145">
        <v>0</v>
      </c>
      <c r="O748" s="146">
        <f t="shared" si="179"/>
        <v>-50</v>
      </c>
      <c r="P748" s="57">
        <f t="shared" si="175"/>
        <v>0</v>
      </c>
      <c r="Q748" s="15"/>
    </row>
    <row r="749" spans="1:17" s="16" customFormat="1" ht="14.25" customHeight="1" x14ac:dyDescent="0.2">
      <c r="A749" s="117">
        <f t="shared" si="176"/>
        <v>746</v>
      </c>
      <c r="B749" s="94" t="s">
        <v>1524</v>
      </c>
      <c r="C749" s="95"/>
      <c r="D749" s="95"/>
      <c r="E749" s="95"/>
      <c r="F749" s="95"/>
      <c r="G749" s="95"/>
      <c r="H749" s="95"/>
      <c r="I749" s="95"/>
      <c r="J749" s="95"/>
      <c r="K749" s="94"/>
      <c r="L749" s="159">
        <f>SUM(L750:L786)</f>
        <v>22447</v>
      </c>
      <c r="M749" s="159">
        <f>SUM(M750:M786)</f>
        <v>169716</v>
      </c>
      <c r="N749" s="159">
        <f>SUM(N750:N786)</f>
        <v>35205</v>
      </c>
      <c r="O749" s="160">
        <f>SUM(O750:O786)</f>
        <v>-134511</v>
      </c>
      <c r="P749" s="96">
        <f t="shared" si="175"/>
        <v>20.743477338612742</v>
      </c>
      <c r="Q749" s="15"/>
    </row>
    <row r="750" spans="1:17" outlineLevel="1" x14ac:dyDescent="0.2">
      <c r="A750" s="110">
        <f t="shared" si="176"/>
        <v>747</v>
      </c>
      <c r="B750" s="55" t="s">
        <v>1525</v>
      </c>
      <c r="C750" s="56" t="s">
        <v>1277</v>
      </c>
      <c r="D750" s="56" t="s">
        <v>668</v>
      </c>
      <c r="E750" s="56" t="s">
        <v>497</v>
      </c>
      <c r="F750" s="56" t="s">
        <v>190</v>
      </c>
      <c r="G750" s="56" t="s">
        <v>52</v>
      </c>
      <c r="H750" s="56"/>
      <c r="I750" s="56" t="s">
        <v>25</v>
      </c>
      <c r="J750" s="56" t="s">
        <v>25</v>
      </c>
      <c r="K750" s="55" t="s">
        <v>1296</v>
      </c>
      <c r="L750" s="143">
        <v>3000</v>
      </c>
      <c r="M750" s="144">
        <v>3393</v>
      </c>
      <c r="N750" s="145">
        <v>0</v>
      </c>
      <c r="O750" s="146">
        <f t="shared" ref="O750:O786" si="180">N750-M750</f>
        <v>-3393</v>
      </c>
      <c r="P750" s="57">
        <f t="shared" ref="P750:P789" si="181">N750/M750*100</f>
        <v>0</v>
      </c>
      <c r="Q750" s="15"/>
    </row>
    <row r="751" spans="1:17" ht="14.25" customHeight="1" outlineLevel="1" x14ac:dyDescent="0.2">
      <c r="A751" s="110">
        <f t="shared" si="176"/>
        <v>748</v>
      </c>
      <c r="B751" s="55" t="s">
        <v>1526</v>
      </c>
      <c r="C751" s="56" t="s">
        <v>1277</v>
      </c>
      <c r="D751" s="56" t="s">
        <v>668</v>
      </c>
      <c r="E751" s="56" t="s">
        <v>497</v>
      </c>
      <c r="F751" s="56" t="s">
        <v>190</v>
      </c>
      <c r="G751" s="56" t="s">
        <v>52</v>
      </c>
      <c r="H751" s="56"/>
      <c r="I751" s="56" t="s">
        <v>25</v>
      </c>
      <c r="J751" s="56" t="s">
        <v>25</v>
      </c>
      <c r="K751" s="55" t="s">
        <v>1315</v>
      </c>
      <c r="L751" s="143">
        <v>0</v>
      </c>
      <c r="M751" s="144">
        <v>1</v>
      </c>
      <c r="N751" s="145">
        <v>1</v>
      </c>
      <c r="O751" s="146">
        <f t="shared" si="180"/>
        <v>0</v>
      </c>
      <c r="P751" s="57">
        <f t="shared" si="181"/>
        <v>100</v>
      </c>
      <c r="Q751" s="15"/>
    </row>
    <row r="752" spans="1:17" outlineLevel="1" x14ac:dyDescent="0.2">
      <c r="A752" s="110">
        <f t="shared" si="176"/>
        <v>749</v>
      </c>
      <c r="B752" s="55" t="s">
        <v>1527</v>
      </c>
      <c r="C752" s="56" t="s">
        <v>1277</v>
      </c>
      <c r="D752" s="56" t="s">
        <v>668</v>
      </c>
      <c r="E752" s="56" t="s">
        <v>497</v>
      </c>
      <c r="F752" s="56" t="s">
        <v>190</v>
      </c>
      <c r="G752" s="56" t="s">
        <v>52</v>
      </c>
      <c r="H752" s="56"/>
      <c r="I752" s="56" t="s">
        <v>25</v>
      </c>
      <c r="J752" s="56" t="s">
        <v>25</v>
      </c>
      <c r="K752" s="55" t="s">
        <v>1528</v>
      </c>
      <c r="L752" s="143">
        <v>45</v>
      </c>
      <c r="M752" s="144">
        <v>45</v>
      </c>
      <c r="N752" s="145">
        <v>45</v>
      </c>
      <c r="O752" s="146">
        <f t="shared" si="180"/>
        <v>0</v>
      </c>
      <c r="P752" s="57">
        <f t="shared" si="181"/>
        <v>100</v>
      </c>
      <c r="Q752" s="15"/>
    </row>
    <row r="753" spans="1:17" ht="28.5" outlineLevel="1" x14ac:dyDescent="0.2">
      <c r="A753" s="110">
        <f t="shared" si="176"/>
        <v>750</v>
      </c>
      <c r="B753" s="55" t="s">
        <v>1529</v>
      </c>
      <c r="C753" s="56" t="s">
        <v>1277</v>
      </c>
      <c r="D753" s="56" t="s">
        <v>668</v>
      </c>
      <c r="E753" s="56" t="s">
        <v>497</v>
      </c>
      <c r="F753" s="56" t="s">
        <v>190</v>
      </c>
      <c r="G753" s="56" t="s">
        <v>52</v>
      </c>
      <c r="H753" s="56"/>
      <c r="I753" s="56" t="s">
        <v>25</v>
      </c>
      <c r="J753" s="56" t="s">
        <v>25</v>
      </c>
      <c r="K753" s="55" t="s">
        <v>1530</v>
      </c>
      <c r="L753" s="143">
        <v>0</v>
      </c>
      <c r="M753" s="144">
        <v>23075</v>
      </c>
      <c r="N753" s="145">
        <v>12417</v>
      </c>
      <c r="O753" s="146">
        <f t="shared" si="180"/>
        <v>-10658</v>
      </c>
      <c r="P753" s="57">
        <f t="shared" si="181"/>
        <v>53.811484290357527</v>
      </c>
      <c r="Q753" s="15"/>
    </row>
    <row r="754" spans="1:17" outlineLevel="1" x14ac:dyDescent="0.2">
      <c r="A754" s="110">
        <f t="shared" si="176"/>
        <v>751</v>
      </c>
      <c r="B754" s="55" t="s">
        <v>1531</v>
      </c>
      <c r="C754" s="56" t="s">
        <v>1277</v>
      </c>
      <c r="D754" s="56" t="s">
        <v>668</v>
      </c>
      <c r="E754" s="56" t="s">
        <v>497</v>
      </c>
      <c r="F754" s="56" t="s">
        <v>190</v>
      </c>
      <c r="G754" s="56" t="s">
        <v>52</v>
      </c>
      <c r="H754" s="56"/>
      <c r="I754" s="56" t="s">
        <v>25</v>
      </c>
      <c r="J754" s="56" t="s">
        <v>25</v>
      </c>
      <c r="K754" s="55" t="s">
        <v>1532</v>
      </c>
      <c r="L754" s="143">
        <v>0</v>
      </c>
      <c r="M754" s="144">
        <v>23038</v>
      </c>
      <c r="N754" s="145">
        <v>10</v>
      </c>
      <c r="O754" s="146">
        <f t="shared" si="180"/>
        <v>-23028</v>
      </c>
      <c r="P754" s="57">
        <f t="shared" si="181"/>
        <v>4.3406545707092625E-2</v>
      </c>
      <c r="Q754" s="15"/>
    </row>
    <row r="755" spans="1:17" outlineLevel="1" x14ac:dyDescent="0.2">
      <c r="A755" s="110">
        <f t="shared" si="176"/>
        <v>752</v>
      </c>
      <c r="B755" s="55" t="s">
        <v>1533</v>
      </c>
      <c r="C755" s="56" t="s">
        <v>1277</v>
      </c>
      <c r="D755" s="56" t="s">
        <v>668</v>
      </c>
      <c r="E755" s="56" t="s">
        <v>497</v>
      </c>
      <c r="F755" s="56" t="s">
        <v>190</v>
      </c>
      <c r="G755" s="56" t="s">
        <v>52</v>
      </c>
      <c r="H755" s="56"/>
      <c r="I755" s="56" t="s">
        <v>25</v>
      </c>
      <c r="J755" s="56" t="s">
        <v>25</v>
      </c>
      <c r="K755" s="55" t="s">
        <v>1534</v>
      </c>
      <c r="L755" s="143">
        <v>0</v>
      </c>
      <c r="M755" s="144">
        <v>6970</v>
      </c>
      <c r="N755" s="145">
        <v>0</v>
      </c>
      <c r="O755" s="146">
        <f t="shared" si="180"/>
        <v>-6970</v>
      </c>
      <c r="P755" s="57">
        <f t="shared" si="181"/>
        <v>0</v>
      </c>
      <c r="Q755" s="15"/>
    </row>
    <row r="756" spans="1:17" outlineLevel="1" x14ac:dyDescent="0.2">
      <c r="A756" s="110">
        <f t="shared" si="176"/>
        <v>753</v>
      </c>
      <c r="B756" s="55" t="s">
        <v>1535</v>
      </c>
      <c r="C756" s="56" t="s">
        <v>1277</v>
      </c>
      <c r="D756" s="56" t="s">
        <v>668</v>
      </c>
      <c r="E756" s="56" t="s">
        <v>497</v>
      </c>
      <c r="F756" s="56" t="s">
        <v>190</v>
      </c>
      <c r="G756" s="56" t="s">
        <v>52</v>
      </c>
      <c r="H756" s="56"/>
      <c r="I756" s="56" t="s">
        <v>25</v>
      </c>
      <c r="J756" s="56" t="s">
        <v>25</v>
      </c>
      <c r="K756" s="55" t="s">
        <v>1536</v>
      </c>
      <c r="L756" s="143">
        <v>0</v>
      </c>
      <c r="M756" s="144">
        <v>303</v>
      </c>
      <c r="N756" s="145">
        <v>278</v>
      </c>
      <c r="O756" s="146">
        <f t="shared" si="180"/>
        <v>-25</v>
      </c>
      <c r="P756" s="57">
        <f t="shared" si="181"/>
        <v>91.749174917491743</v>
      </c>
      <c r="Q756" s="15"/>
    </row>
    <row r="757" spans="1:17" outlineLevel="1" x14ac:dyDescent="0.2">
      <c r="A757" s="110">
        <f t="shared" si="176"/>
        <v>754</v>
      </c>
      <c r="B757" s="55" t="s">
        <v>1537</v>
      </c>
      <c r="C757" s="56" t="s">
        <v>1277</v>
      </c>
      <c r="D757" s="56" t="s">
        <v>668</v>
      </c>
      <c r="E757" s="56" t="s">
        <v>497</v>
      </c>
      <c r="F757" s="56" t="s">
        <v>190</v>
      </c>
      <c r="G757" s="56" t="s">
        <v>52</v>
      </c>
      <c r="H757" s="56"/>
      <c r="I757" s="56" t="s">
        <v>25</v>
      </c>
      <c r="J757" s="56" t="s">
        <v>25</v>
      </c>
      <c r="K757" s="55" t="s">
        <v>1538</v>
      </c>
      <c r="L757" s="143">
        <v>0</v>
      </c>
      <c r="M757" s="144">
        <v>9887</v>
      </c>
      <c r="N757" s="145">
        <v>7247</v>
      </c>
      <c r="O757" s="146">
        <f t="shared" si="180"/>
        <v>-2640</v>
      </c>
      <c r="P757" s="57">
        <f t="shared" si="181"/>
        <v>73.29827045615454</v>
      </c>
      <c r="Q757" s="15"/>
    </row>
    <row r="758" spans="1:17" outlineLevel="1" x14ac:dyDescent="0.2">
      <c r="A758" s="110">
        <f t="shared" si="176"/>
        <v>755</v>
      </c>
      <c r="B758" s="55" t="s">
        <v>1539</v>
      </c>
      <c r="C758" s="56" t="s">
        <v>1277</v>
      </c>
      <c r="D758" s="56" t="s">
        <v>668</v>
      </c>
      <c r="E758" s="56" t="s">
        <v>497</v>
      </c>
      <c r="F758" s="56" t="s">
        <v>190</v>
      </c>
      <c r="G758" s="56" t="s">
        <v>52</v>
      </c>
      <c r="H758" s="56"/>
      <c r="I758" s="56" t="s">
        <v>25</v>
      </c>
      <c r="J758" s="56" t="s">
        <v>25</v>
      </c>
      <c r="K758" s="55" t="s">
        <v>1540</v>
      </c>
      <c r="L758" s="143">
        <v>0</v>
      </c>
      <c r="M758" s="144">
        <v>800</v>
      </c>
      <c r="N758" s="145">
        <v>0</v>
      </c>
      <c r="O758" s="146">
        <f t="shared" si="180"/>
        <v>-800</v>
      </c>
      <c r="P758" s="57">
        <f t="shared" si="181"/>
        <v>0</v>
      </c>
      <c r="Q758" s="15"/>
    </row>
    <row r="759" spans="1:17" outlineLevel="1" x14ac:dyDescent="0.2">
      <c r="A759" s="110">
        <f t="shared" si="176"/>
        <v>756</v>
      </c>
      <c r="B759" s="55" t="s">
        <v>1541</v>
      </c>
      <c r="C759" s="56" t="s">
        <v>1277</v>
      </c>
      <c r="D759" s="56" t="s">
        <v>668</v>
      </c>
      <c r="E759" s="56" t="s">
        <v>497</v>
      </c>
      <c r="F759" s="56" t="s">
        <v>190</v>
      </c>
      <c r="G759" s="56" t="s">
        <v>52</v>
      </c>
      <c r="H759" s="56"/>
      <c r="I759" s="56" t="s">
        <v>25</v>
      </c>
      <c r="J759" s="56" t="s">
        <v>25</v>
      </c>
      <c r="K759" s="55" t="s">
        <v>1542</v>
      </c>
      <c r="L759" s="143">
        <v>0</v>
      </c>
      <c r="M759" s="144">
        <v>863</v>
      </c>
      <c r="N759" s="145">
        <v>828</v>
      </c>
      <c r="O759" s="146">
        <f t="shared" si="180"/>
        <v>-35</v>
      </c>
      <c r="P759" s="57">
        <f t="shared" si="181"/>
        <v>95.944380069524911</v>
      </c>
      <c r="Q759" s="15"/>
    </row>
    <row r="760" spans="1:17" ht="14.25" customHeight="1" outlineLevel="1" x14ac:dyDescent="0.2">
      <c r="A760" s="110">
        <f t="shared" si="176"/>
        <v>757</v>
      </c>
      <c r="B760" s="55" t="s">
        <v>1543</v>
      </c>
      <c r="C760" s="56" t="s">
        <v>1277</v>
      </c>
      <c r="D760" s="56" t="s">
        <v>668</v>
      </c>
      <c r="E760" s="56" t="s">
        <v>497</v>
      </c>
      <c r="F760" s="56" t="s">
        <v>190</v>
      </c>
      <c r="G760" s="56" t="s">
        <v>52</v>
      </c>
      <c r="H760" s="56"/>
      <c r="I760" s="56" t="s">
        <v>25</v>
      </c>
      <c r="J760" s="56" t="s">
        <v>25</v>
      </c>
      <c r="K760" s="55" t="s">
        <v>1317</v>
      </c>
      <c r="L760" s="143">
        <v>0</v>
      </c>
      <c r="M760" s="144">
        <v>750</v>
      </c>
      <c r="N760" s="145">
        <v>0</v>
      </c>
      <c r="O760" s="146">
        <f t="shared" si="180"/>
        <v>-750</v>
      </c>
      <c r="P760" s="57">
        <f t="shared" si="181"/>
        <v>0</v>
      </c>
      <c r="Q760" s="15"/>
    </row>
    <row r="761" spans="1:17" ht="14.25" customHeight="1" outlineLevel="1" x14ac:dyDescent="0.2">
      <c r="A761" s="110">
        <f t="shared" si="176"/>
        <v>758</v>
      </c>
      <c r="B761" s="55" t="s">
        <v>1544</v>
      </c>
      <c r="C761" s="56" t="s">
        <v>1277</v>
      </c>
      <c r="D761" s="56" t="s">
        <v>668</v>
      </c>
      <c r="E761" s="56" t="s">
        <v>497</v>
      </c>
      <c r="F761" s="56" t="s">
        <v>190</v>
      </c>
      <c r="G761" s="56" t="s">
        <v>52</v>
      </c>
      <c r="H761" s="56"/>
      <c r="I761" s="56" t="s">
        <v>25</v>
      </c>
      <c r="J761" s="56" t="s">
        <v>25</v>
      </c>
      <c r="K761" s="55" t="s">
        <v>1545</v>
      </c>
      <c r="L761" s="143">
        <v>0</v>
      </c>
      <c r="M761" s="144">
        <v>32</v>
      </c>
      <c r="N761" s="145">
        <v>0</v>
      </c>
      <c r="O761" s="146">
        <f t="shared" si="180"/>
        <v>-32</v>
      </c>
      <c r="P761" s="57">
        <f t="shared" si="181"/>
        <v>0</v>
      </c>
      <c r="Q761" s="15"/>
    </row>
    <row r="762" spans="1:17" outlineLevel="1" x14ac:dyDescent="0.2">
      <c r="A762" s="110">
        <f t="shared" si="176"/>
        <v>759</v>
      </c>
      <c r="B762" s="55" t="s">
        <v>1546</v>
      </c>
      <c r="C762" s="56" t="s">
        <v>1277</v>
      </c>
      <c r="D762" s="56" t="s">
        <v>668</v>
      </c>
      <c r="E762" s="56" t="s">
        <v>497</v>
      </c>
      <c r="F762" s="56" t="s">
        <v>190</v>
      </c>
      <c r="G762" s="56" t="s">
        <v>52</v>
      </c>
      <c r="H762" s="56"/>
      <c r="I762" s="56" t="s">
        <v>25</v>
      </c>
      <c r="J762" s="56" t="s">
        <v>25</v>
      </c>
      <c r="K762" s="55" t="s">
        <v>1319</v>
      </c>
      <c r="L762" s="143">
        <v>0</v>
      </c>
      <c r="M762" s="144">
        <v>6072</v>
      </c>
      <c r="N762" s="145">
        <v>502</v>
      </c>
      <c r="O762" s="146">
        <f t="shared" si="180"/>
        <v>-5570</v>
      </c>
      <c r="P762" s="57">
        <f t="shared" si="181"/>
        <v>8.26745718050066</v>
      </c>
      <c r="Q762" s="15"/>
    </row>
    <row r="763" spans="1:17" outlineLevel="1" x14ac:dyDescent="0.2">
      <c r="A763" s="110">
        <f t="shared" si="176"/>
        <v>760</v>
      </c>
      <c r="B763" s="55" t="s">
        <v>1547</v>
      </c>
      <c r="C763" s="56" t="s">
        <v>1277</v>
      </c>
      <c r="D763" s="56" t="s">
        <v>668</v>
      </c>
      <c r="E763" s="56" t="s">
        <v>497</v>
      </c>
      <c r="F763" s="56" t="s">
        <v>190</v>
      </c>
      <c r="G763" s="56" t="s">
        <v>52</v>
      </c>
      <c r="H763" s="56"/>
      <c r="I763" s="56" t="s">
        <v>25</v>
      </c>
      <c r="J763" s="56" t="s">
        <v>25</v>
      </c>
      <c r="K763" s="55" t="s">
        <v>1548</v>
      </c>
      <c r="L763" s="143">
        <v>5000</v>
      </c>
      <c r="M763" s="144">
        <v>10000</v>
      </c>
      <c r="N763" s="145">
        <v>0</v>
      </c>
      <c r="O763" s="146">
        <f t="shared" si="180"/>
        <v>-10000</v>
      </c>
      <c r="P763" s="57">
        <f t="shared" si="181"/>
        <v>0</v>
      </c>
      <c r="Q763" s="15"/>
    </row>
    <row r="764" spans="1:17" outlineLevel="1" x14ac:dyDescent="0.2">
      <c r="A764" s="110">
        <f t="shared" si="176"/>
        <v>761</v>
      </c>
      <c r="B764" s="55" t="s">
        <v>1549</v>
      </c>
      <c r="C764" s="56" t="s">
        <v>1277</v>
      </c>
      <c r="D764" s="56" t="s">
        <v>668</v>
      </c>
      <c r="E764" s="56" t="s">
        <v>497</v>
      </c>
      <c r="F764" s="56" t="s">
        <v>190</v>
      </c>
      <c r="G764" s="56" t="s">
        <v>52</v>
      </c>
      <c r="H764" s="56"/>
      <c r="I764" s="56" t="s">
        <v>25</v>
      </c>
      <c r="J764" s="56" t="s">
        <v>25</v>
      </c>
      <c r="K764" s="55" t="s">
        <v>1550</v>
      </c>
      <c r="L764" s="143">
        <v>2000</v>
      </c>
      <c r="M764" s="144">
        <v>2787</v>
      </c>
      <c r="N764" s="145">
        <v>0</v>
      </c>
      <c r="O764" s="146">
        <f t="shared" si="180"/>
        <v>-2787</v>
      </c>
      <c r="P764" s="57">
        <f t="shared" si="181"/>
        <v>0</v>
      </c>
      <c r="Q764" s="15"/>
    </row>
    <row r="765" spans="1:17" outlineLevel="1" x14ac:dyDescent="0.2">
      <c r="A765" s="110">
        <f t="shared" si="176"/>
        <v>762</v>
      </c>
      <c r="B765" s="55" t="s">
        <v>1551</v>
      </c>
      <c r="C765" s="56" t="s">
        <v>1277</v>
      </c>
      <c r="D765" s="56" t="s">
        <v>668</v>
      </c>
      <c r="E765" s="56" t="s">
        <v>497</v>
      </c>
      <c r="F765" s="56" t="s">
        <v>190</v>
      </c>
      <c r="G765" s="56" t="s">
        <v>52</v>
      </c>
      <c r="H765" s="56"/>
      <c r="I765" s="56" t="s">
        <v>25</v>
      </c>
      <c r="J765" s="56" t="s">
        <v>25</v>
      </c>
      <c r="K765" s="55" t="s">
        <v>1552</v>
      </c>
      <c r="L765" s="143">
        <v>0</v>
      </c>
      <c r="M765" s="144">
        <v>9280</v>
      </c>
      <c r="N765" s="145">
        <v>0</v>
      </c>
      <c r="O765" s="146">
        <f t="shared" si="180"/>
        <v>-9280</v>
      </c>
      <c r="P765" s="57">
        <f t="shared" si="181"/>
        <v>0</v>
      </c>
      <c r="Q765" s="15"/>
    </row>
    <row r="766" spans="1:17" outlineLevel="1" x14ac:dyDescent="0.2">
      <c r="A766" s="110">
        <f t="shared" si="176"/>
        <v>763</v>
      </c>
      <c r="B766" s="55" t="s">
        <v>1553</v>
      </c>
      <c r="C766" s="56" t="s">
        <v>1277</v>
      </c>
      <c r="D766" s="56" t="s">
        <v>668</v>
      </c>
      <c r="E766" s="56" t="s">
        <v>497</v>
      </c>
      <c r="F766" s="56" t="s">
        <v>190</v>
      </c>
      <c r="G766" s="56" t="s">
        <v>52</v>
      </c>
      <c r="H766" s="56"/>
      <c r="I766" s="56" t="s">
        <v>25</v>
      </c>
      <c r="J766" s="56" t="s">
        <v>25</v>
      </c>
      <c r="K766" s="55" t="s">
        <v>1290</v>
      </c>
      <c r="L766" s="143">
        <v>0</v>
      </c>
      <c r="M766" s="144">
        <v>1055</v>
      </c>
      <c r="N766" s="145">
        <v>0</v>
      </c>
      <c r="O766" s="146">
        <f t="shared" si="180"/>
        <v>-1055</v>
      </c>
      <c r="P766" s="57">
        <f t="shared" si="181"/>
        <v>0</v>
      </c>
      <c r="Q766" s="15"/>
    </row>
    <row r="767" spans="1:17" ht="28.5" outlineLevel="1" x14ac:dyDescent="0.2">
      <c r="A767" s="110">
        <f t="shared" si="176"/>
        <v>764</v>
      </c>
      <c r="B767" s="55" t="s">
        <v>1554</v>
      </c>
      <c r="C767" s="56" t="s">
        <v>1277</v>
      </c>
      <c r="D767" s="56" t="s">
        <v>668</v>
      </c>
      <c r="E767" s="56" t="s">
        <v>497</v>
      </c>
      <c r="F767" s="56" t="s">
        <v>190</v>
      </c>
      <c r="G767" s="56" t="s">
        <v>52</v>
      </c>
      <c r="H767" s="56"/>
      <c r="I767" s="56" t="s">
        <v>25</v>
      </c>
      <c r="J767" s="56" t="s">
        <v>25</v>
      </c>
      <c r="K767" s="55" t="s">
        <v>1322</v>
      </c>
      <c r="L767" s="143">
        <v>7502</v>
      </c>
      <c r="M767" s="144">
        <v>8210</v>
      </c>
      <c r="N767" s="145">
        <v>0</v>
      </c>
      <c r="O767" s="146">
        <f t="shared" si="180"/>
        <v>-8210</v>
      </c>
      <c r="P767" s="57">
        <f t="shared" si="181"/>
        <v>0</v>
      </c>
      <c r="Q767" s="15"/>
    </row>
    <row r="768" spans="1:17" outlineLevel="1" x14ac:dyDescent="0.2">
      <c r="A768" s="110">
        <f t="shared" si="176"/>
        <v>765</v>
      </c>
      <c r="B768" s="55" t="s">
        <v>1555</v>
      </c>
      <c r="C768" s="56" t="s">
        <v>1277</v>
      </c>
      <c r="D768" s="56" t="s">
        <v>668</v>
      </c>
      <c r="E768" s="56" t="s">
        <v>497</v>
      </c>
      <c r="F768" s="56" t="s">
        <v>190</v>
      </c>
      <c r="G768" s="56" t="s">
        <v>52</v>
      </c>
      <c r="H768" s="56"/>
      <c r="I768" s="56" t="s">
        <v>25</v>
      </c>
      <c r="J768" s="56" t="s">
        <v>25</v>
      </c>
      <c r="K768" s="55" t="s">
        <v>1324</v>
      </c>
      <c r="L768" s="143">
        <v>0</v>
      </c>
      <c r="M768" s="144">
        <v>4272</v>
      </c>
      <c r="N768" s="145">
        <v>22</v>
      </c>
      <c r="O768" s="146">
        <f t="shared" si="180"/>
        <v>-4250</v>
      </c>
      <c r="P768" s="57">
        <f t="shared" si="181"/>
        <v>0.51498127340823963</v>
      </c>
      <c r="Q768" s="15"/>
    </row>
    <row r="769" spans="1:17" outlineLevel="1" x14ac:dyDescent="0.2">
      <c r="A769" s="110">
        <f t="shared" si="176"/>
        <v>766</v>
      </c>
      <c r="B769" s="55" t="s">
        <v>1556</v>
      </c>
      <c r="C769" s="56" t="s">
        <v>1277</v>
      </c>
      <c r="D769" s="56" t="s">
        <v>668</v>
      </c>
      <c r="E769" s="56" t="s">
        <v>497</v>
      </c>
      <c r="F769" s="56" t="s">
        <v>190</v>
      </c>
      <c r="G769" s="56" t="s">
        <v>52</v>
      </c>
      <c r="H769" s="56"/>
      <c r="I769" s="56" t="s">
        <v>25</v>
      </c>
      <c r="J769" s="56" t="s">
        <v>25</v>
      </c>
      <c r="K769" s="55" t="s">
        <v>1557</v>
      </c>
      <c r="L769" s="143">
        <v>0</v>
      </c>
      <c r="M769" s="144">
        <v>12857</v>
      </c>
      <c r="N769" s="145">
        <v>0</v>
      </c>
      <c r="O769" s="146">
        <f t="shared" si="180"/>
        <v>-12857</v>
      </c>
      <c r="P769" s="57">
        <f t="shared" si="181"/>
        <v>0</v>
      </c>
      <c r="Q769" s="15"/>
    </row>
    <row r="770" spans="1:17" outlineLevel="1" x14ac:dyDescent="0.2">
      <c r="A770" s="110">
        <f t="shared" si="176"/>
        <v>767</v>
      </c>
      <c r="B770" s="55" t="s">
        <v>1558</v>
      </c>
      <c r="C770" s="56" t="s">
        <v>1277</v>
      </c>
      <c r="D770" s="56" t="s">
        <v>668</v>
      </c>
      <c r="E770" s="56" t="s">
        <v>497</v>
      </c>
      <c r="F770" s="56" t="s">
        <v>190</v>
      </c>
      <c r="G770" s="56" t="s">
        <v>52</v>
      </c>
      <c r="H770" s="56"/>
      <c r="I770" s="56" t="s">
        <v>25</v>
      </c>
      <c r="J770" s="56" t="s">
        <v>25</v>
      </c>
      <c r="K770" s="55" t="s">
        <v>1326</v>
      </c>
      <c r="L770" s="143">
        <v>0</v>
      </c>
      <c r="M770" s="144">
        <v>1466</v>
      </c>
      <c r="N770" s="145">
        <v>19</v>
      </c>
      <c r="O770" s="146">
        <f t="shared" si="180"/>
        <v>-1447</v>
      </c>
      <c r="P770" s="57">
        <f t="shared" si="181"/>
        <v>1.2960436562073669</v>
      </c>
      <c r="Q770" s="15"/>
    </row>
    <row r="771" spans="1:17" outlineLevel="1" x14ac:dyDescent="0.2">
      <c r="A771" s="110">
        <f t="shared" si="176"/>
        <v>768</v>
      </c>
      <c r="B771" s="55" t="s">
        <v>1559</v>
      </c>
      <c r="C771" s="56" t="s">
        <v>1277</v>
      </c>
      <c r="D771" s="56" t="s">
        <v>668</v>
      </c>
      <c r="E771" s="56" t="s">
        <v>497</v>
      </c>
      <c r="F771" s="56" t="s">
        <v>190</v>
      </c>
      <c r="G771" s="56" t="s">
        <v>52</v>
      </c>
      <c r="H771" s="56"/>
      <c r="I771" s="56" t="s">
        <v>25</v>
      </c>
      <c r="J771" s="56" t="s">
        <v>25</v>
      </c>
      <c r="K771" s="55" t="s">
        <v>1560</v>
      </c>
      <c r="L771" s="143">
        <v>0</v>
      </c>
      <c r="M771" s="144">
        <v>1741</v>
      </c>
      <c r="N771" s="145">
        <v>0</v>
      </c>
      <c r="O771" s="146">
        <f t="shared" si="180"/>
        <v>-1741</v>
      </c>
      <c r="P771" s="57">
        <f t="shared" si="181"/>
        <v>0</v>
      </c>
      <c r="Q771" s="15"/>
    </row>
    <row r="772" spans="1:17" outlineLevel="1" x14ac:dyDescent="0.2">
      <c r="A772" s="110">
        <f t="shared" si="176"/>
        <v>769</v>
      </c>
      <c r="B772" s="55" t="s">
        <v>1561</v>
      </c>
      <c r="C772" s="56" t="s">
        <v>1277</v>
      </c>
      <c r="D772" s="56" t="s">
        <v>668</v>
      </c>
      <c r="E772" s="56" t="s">
        <v>497</v>
      </c>
      <c r="F772" s="56" t="s">
        <v>190</v>
      </c>
      <c r="G772" s="56" t="s">
        <v>52</v>
      </c>
      <c r="H772" s="56"/>
      <c r="I772" s="56" t="s">
        <v>25</v>
      </c>
      <c r="J772" s="56" t="s">
        <v>25</v>
      </c>
      <c r="K772" s="55" t="s">
        <v>1301</v>
      </c>
      <c r="L772" s="143">
        <v>3000</v>
      </c>
      <c r="M772" s="144">
        <v>4137</v>
      </c>
      <c r="N772" s="145">
        <v>373</v>
      </c>
      <c r="O772" s="146">
        <f t="shared" si="180"/>
        <v>-3764</v>
      </c>
      <c r="P772" s="57">
        <f t="shared" si="181"/>
        <v>9.016195310611554</v>
      </c>
      <c r="Q772" s="15"/>
    </row>
    <row r="773" spans="1:17" outlineLevel="1" x14ac:dyDescent="0.2">
      <c r="A773" s="110">
        <f t="shared" si="176"/>
        <v>770</v>
      </c>
      <c r="B773" s="55" t="s">
        <v>1562</v>
      </c>
      <c r="C773" s="56" t="s">
        <v>1277</v>
      </c>
      <c r="D773" s="56" t="s">
        <v>668</v>
      </c>
      <c r="E773" s="56" t="s">
        <v>497</v>
      </c>
      <c r="F773" s="56" t="s">
        <v>190</v>
      </c>
      <c r="G773" s="56" t="s">
        <v>52</v>
      </c>
      <c r="H773" s="56"/>
      <c r="I773" s="56" t="s">
        <v>25</v>
      </c>
      <c r="J773" s="56" t="s">
        <v>25</v>
      </c>
      <c r="K773" s="55" t="s">
        <v>1563</v>
      </c>
      <c r="L773" s="143">
        <v>0</v>
      </c>
      <c r="M773" s="144">
        <v>3134</v>
      </c>
      <c r="N773" s="145">
        <v>1969</v>
      </c>
      <c r="O773" s="146">
        <f t="shared" si="180"/>
        <v>-1165</v>
      </c>
      <c r="P773" s="57">
        <f t="shared" si="181"/>
        <v>62.827058072750475</v>
      </c>
      <c r="Q773" s="15"/>
    </row>
    <row r="774" spans="1:17" outlineLevel="1" x14ac:dyDescent="0.2">
      <c r="A774" s="110">
        <f t="shared" ref="A774:A789" si="182">1+A773</f>
        <v>771</v>
      </c>
      <c r="B774" s="55" t="s">
        <v>1564</v>
      </c>
      <c r="C774" s="56" t="s">
        <v>1277</v>
      </c>
      <c r="D774" s="56" t="s">
        <v>668</v>
      </c>
      <c r="E774" s="56" t="s">
        <v>497</v>
      </c>
      <c r="F774" s="56" t="s">
        <v>190</v>
      </c>
      <c r="G774" s="56" t="s">
        <v>52</v>
      </c>
      <c r="H774" s="56"/>
      <c r="I774" s="56" t="s">
        <v>25</v>
      </c>
      <c r="J774" s="56" t="s">
        <v>25</v>
      </c>
      <c r="K774" s="55" t="s">
        <v>1565</v>
      </c>
      <c r="L774" s="143">
        <v>0</v>
      </c>
      <c r="M774" s="144">
        <v>5724</v>
      </c>
      <c r="N774" s="145">
        <v>365</v>
      </c>
      <c r="O774" s="146">
        <f t="shared" si="180"/>
        <v>-5359</v>
      </c>
      <c r="P774" s="57">
        <f t="shared" si="181"/>
        <v>6.3766596785464715</v>
      </c>
      <c r="Q774" s="15"/>
    </row>
    <row r="775" spans="1:17" ht="28.5" outlineLevel="1" x14ac:dyDescent="0.2">
      <c r="A775" s="110">
        <f t="shared" si="182"/>
        <v>772</v>
      </c>
      <c r="B775" s="55" t="s">
        <v>1566</v>
      </c>
      <c r="C775" s="56" t="s">
        <v>1277</v>
      </c>
      <c r="D775" s="56" t="s">
        <v>668</v>
      </c>
      <c r="E775" s="56" t="s">
        <v>497</v>
      </c>
      <c r="F775" s="56" t="s">
        <v>190</v>
      </c>
      <c r="G775" s="56" t="s">
        <v>52</v>
      </c>
      <c r="H775" s="56"/>
      <c r="I775" s="56" t="s">
        <v>25</v>
      </c>
      <c r="J775" s="56" t="s">
        <v>25</v>
      </c>
      <c r="K775" s="55" t="s">
        <v>1567</v>
      </c>
      <c r="L775" s="143">
        <v>0</v>
      </c>
      <c r="M775" s="144">
        <v>2664</v>
      </c>
      <c r="N775" s="145">
        <v>2620</v>
      </c>
      <c r="O775" s="146">
        <f t="shared" si="180"/>
        <v>-44</v>
      </c>
      <c r="P775" s="57">
        <f t="shared" si="181"/>
        <v>98.348348348348352</v>
      </c>
      <c r="Q775" s="15"/>
    </row>
    <row r="776" spans="1:17" outlineLevel="1" x14ac:dyDescent="0.2">
      <c r="A776" s="110">
        <f t="shared" si="182"/>
        <v>773</v>
      </c>
      <c r="B776" s="55" t="s">
        <v>1568</v>
      </c>
      <c r="C776" s="56" t="s">
        <v>1277</v>
      </c>
      <c r="D776" s="56" t="s">
        <v>668</v>
      </c>
      <c r="E776" s="56" t="s">
        <v>497</v>
      </c>
      <c r="F776" s="56" t="s">
        <v>190</v>
      </c>
      <c r="G776" s="56" t="s">
        <v>52</v>
      </c>
      <c r="H776" s="56"/>
      <c r="I776" s="56" t="s">
        <v>25</v>
      </c>
      <c r="J776" s="56" t="s">
        <v>25</v>
      </c>
      <c r="K776" s="55" t="s">
        <v>1569</v>
      </c>
      <c r="L776" s="143">
        <v>1000</v>
      </c>
      <c r="M776" s="144">
        <v>2076</v>
      </c>
      <c r="N776" s="145">
        <v>0</v>
      </c>
      <c r="O776" s="146">
        <f t="shared" si="180"/>
        <v>-2076</v>
      </c>
      <c r="P776" s="57">
        <f t="shared" si="181"/>
        <v>0</v>
      </c>
      <c r="Q776" s="15"/>
    </row>
    <row r="777" spans="1:17" outlineLevel="1" x14ac:dyDescent="0.2">
      <c r="A777" s="110">
        <f t="shared" si="182"/>
        <v>774</v>
      </c>
      <c r="B777" s="55" t="s">
        <v>1570</v>
      </c>
      <c r="C777" s="56" t="s">
        <v>1277</v>
      </c>
      <c r="D777" s="56" t="s">
        <v>668</v>
      </c>
      <c r="E777" s="56" t="s">
        <v>497</v>
      </c>
      <c r="F777" s="56" t="s">
        <v>190</v>
      </c>
      <c r="G777" s="56" t="s">
        <v>52</v>
      </c>
      <c r="H777" s="56"/>
      <c r="I777" s="56" t="s">
        <v>25</v>
      </c>
      <c r="J777" s="56" t="s">
        <v>25</v>
      </c>
      <c r="K777" s="55" t="s">
        <v>1571</v>
      </c>
      <c r="L777" s="143">
        <v>400</v>
      </c>
      <c r="M777" s="144">
        <v>1071</v>
      </c>
      <c r="N777" s="145">
        <v>393</v>
      </c>
      <c r="O777" s="146">
        <f t="shared" si="180"/>
        <v>-678</v>
      </c>
      <c r="P777" s="57">
        <f t="shared" si="181"/>
        <v>36.694677871148457</v>
      </c>
      <c r="Q777" s="15"/>
    </row>
    <row r="778" spans="1:17" outlineLevel="1" x14ac:dyDescent="0.2">
      <c r="A778" s="110">
        <f t="shared" si="182"/>
        <v>775</v>
      </c>
      <c r="B778" s="55" t="s">
        <v>1572</v>
      </c>
      <c r="C778" s="56" t="s">
        <v>1277</v>
      </c>
      <c r="D778" s="56" t="s">
        <v>668</v>
      </c>
      <c r="E778" s="56" t="s">
        <v>497</v>
      </c>
      <c r="F778" s="56" t="s">
        <v>190</v>
      </c>
      <c r="G778" s="56" t="s">
        <v>52</v>
      </c>
      <c r="H778" s="56"/>
      <c r="I778" s="56" t="s">
        <v>25</v>
      </c>
      <c r="J778" s="56" t="s">
        <v>25</v>
      </c>
      <c r="K778" s="55" t="s">
        <v>1573</v>
      </c>
      <c r="L778" s="143">
        <v>500</v>
      </c>
      <c r="M778" s="144">
        <v>1500</v>
      </c>
      <c r="N778" s="145">
        <v>148</v>
      </c>
      <c r="O778" s="146">
        <f t="shared" si="180"/>
        <v>-1352</v>
      </c>
      <c r="P778" s="57">
        <f t="shared" si="181"/>
        <v>9.8666666666666671</v>
      </c>
      <c r="Q778" s="15"/>
    </row>
    <row r="779" spans="1:17" outlineLevel="1" x14ac:dyDescent="0.2">
      <c r="A779" s="110">
        <f t="shared" si="182"/>
        <v>776</v>
      </c>
      <c r="B779" s="55" t="s">
        <v>1574</v>
      </c>
      <c r="C779" s="56" t="s">
        <v>1277</v>
      </c>
      <c r="D779" s="56" t="s">
        <v>668</v>
      </c>
      <c r="E779" s="56" t="s">
        <v>497</v>
      </c>
      <c r="F779" s="56" t="s">
        <v>190</v>
      </c>
      <c r="G779" s="56" t="s">
        <v>52</v>
      </c>
      <c r="H779" s="56"/>
      <c r="I779" s="56" t="s">
        <v>25</v>
      </c>
      <c r="J779" s="56" t="s">
        <v>25</v>
      </c>
      <c r="K779" s="55" t="s">
        <v>1575</v>
      </c>
      <c r="L779" s="143">
        <v>0</v>
      </c>
      <c r="M779" s="144">
        <v>712</v>
      </c>
      <c r="N779" s="145">
        <v>265</v>
      </c>
      <c r="O779" s="146">
        <f t="shared" si="180"/>
        <v>-447</v>
      </c>
      <c r="P779" s="57">
        <f t="shared" si="181"/>
        <v>37.219101123595507</v>
      </c>
      <c r="Q779" s="15"/>
    </row>
    <row r="780" spans="1:17" outlineLevel="1" x14ac:dyDescent="0.2">
      <c r="A780" s="110">
        <f t="shared" si="182"/>
        <v>777</v>
      </c>
      <c r="B780" s="55" t="s">
        <v>1576</v>
      </c>
      <c r="C780" s="56" t="s">
        <v>1277</v>
      </c>
      <c r="D780" s="56" t="s">
        <v>668</v>
      </c>
      <c r="E780" s="56" t="s">
        <v>497</v>
      </c>
      <c r="F780" s="56" t="s">
        <v>190</v>
      </c>
      <c r="G780" s="56" t="s">
        <v>52</v>
      </c>
      <c r="H780" s="56"/>
      <c r="I780" s="56" t="s">
        <v>25</v>
      </c>
      <c r="J780" s="56" t="s">
        <v>25</v>
      </c>
      <c r="K780" s="55" t="s">
        <v>1577</v>
      </c>
      <c r="L780" s="143">
        <v>0</v>
      </c>
      <c r="M780" s="144">
        <v>670</v>
      </c>
      <c r="N780" s="145">
        <v>35</v>
      </c>
      <c r="O780" s="146">
        <f t="shared" si="180"/>
        <v>-635</v>
      </c>
      <c r="P780" s="57">
        <f t="shared" si="181"/>
        <v>5.2238805970149249</v>
      </c>
      <c r="Q780" s="15"/>
    </row>
    <row r="781" spans="1:17" outlineLevel="1" x14ac:dyDescent="0.2">
      <c r="A781" s="110">
        <f t="shared" si="182"/>
        <v>778</v>
      </c>
      <c r="B781" s="55" t="s">
        <v>1578</v>
      </c>
      <c r="C781" s="56" t="s">
        <v>1277</v>
      </c>
      <c r="D781" s="56" t="s">
        <v>668</v>
      </c>
      <c r="E781" s="56" t="s">
        <v>497</v>
      </c>
      <c r="F781" s="56" t="s">
        <v>190</v>
      </c>
      <c r="G781" s="56" t="s">
        <v>52</v>
      </c>
      <c r="H781" s="56"/>
      <c r="I781" s="56" t="s">
        <v>25</v>
      </c>
      <c r="J781" s="56" t="s">
        <v>25</v>
      </c>
      <c r="K781" s="55" t="s">
        <v>1579</v>
      </c>
      <c r="L781" s="143">
        <v>0</v>
      </c>
      <c r="M781" s="144">
        <v>450</v>
      </c>
      <c r="N781" s="145">
        <v>0</v>
      </c>
      <c r="O781" s="146">
        <f t="shared" si="180"/>
        <v>-450</v>
      </c>
      <c r="P781" s="57">
        <f t="shared" si="181"/>
        <v>0</v>
      </c>
      <c r="Q781" s="15"/>
    </row>
    <row r="782" spans="1:17" outlineLevel="1" x14ac:dyDescent="0.2">
      <c r="A782" s="110">
        <f t="shared" si="182"/>
        <v>779</v>
      </c>
      <c r="B782" s="55" t="s">
        <v>1580</v>
      </c>
      <c r="C782" s="56" t="s">
        <v>1277</v>
      </c>
      <c r="D782" s="56" t="s">
        <v>668</v>
      </c>
      <c r="E782" s="56" t="s">
        <v>497</v>
      </c>
      <c r="F782" s="56" t="s">
        <v>190</v>
      </c>
      <c r="G782" s="56" t="s">
        <v>52</v>
      </c>
      <c r="H782" s="56"/>
      <c r="I782" s="56" t="s">
        <v>25</v>
      </c>
      <c r="J782" s="56" t="s">
        <v>25</v>
      </c>
      <c r="K782" s="55" t="s">
        <v>1581</v>
      </c>
      <c r="L782" s="143">
        <v>0</v>
      </c>
      <c r="M782" s="144">
        <v>500</v>
      </c>
      <c r="N782" s="145">
        <v>0</v>
      </c>
      <c r="O782" s="146">
        <f t="shared" si="180"/>
        <v>-500</v>
      </c>
      <c r="P782" s="57">
        <f t="shared" si="181"/>
        <v>0</v>
      </c>
      <c r="Q782" s="15"/>
    </row>
    <row r="783" spans="1:17" outlineLevel="1" x14ac:dyDescent="0.2">
      <c r="A783" s="110">
        <f t="shared" si="182"/>
        <v>780</v>
      </c>
      <c r="B783" s="55" t="s">
        <v>1582</v>
      </c>
      <c r="C783" s="56" t="s">
        <v>1277</v>
      </c>
      <c r="D783" s="56" t="s">
        <v>668</v>
      </c>
      <c r="E783" s="56" t="s">
        <v>497</v>
      </c>
      <c r="F783" s="56" t="s">
        <v>190</v>
      </c>
      <c r="G783" s="56" t="s">
        <v>52</v>
      </c>
      <c r="H783" s="56"/>
      <c r="I783" s="56" t="s">
        <v>25</v>
      </c>
      <c r="J783" s="56" t="s">
        <v>25</v>
      </c>
      <c r="K783" s="55" t="s">
        <v>1583</v>
      </c>
      <c r="L783" s="143">
        <v>0</v>
      </c>
      <c r="M783" s="144">
        <v>500</v>
      </c>
      <c r="N783" s="145">
        <v>115</v>
      </c>
      <c r="O783" s="146">
        <f t="shared" si="180"/>
        <v>-385</v>
      </c>
      <c r="P783" s="57">
        <f t="shared" si="181"/>
        <v>23</v>
      </c>
      <c r="Q783" s="15"/>
    </row>
    <row r="784" spans="1:17" outlineLevel="1" x14ac:dyDescent="0.2">
      <c r="A784" s="110">
        <f t="shared" si="182"/>
        <v>781</v>
      </c>
      <c r="B784" s="55" t="s">
        <v>1584</v>
      </c>
      <c r="C784" s="56" t="s">
        <v>1277</v>
      </c>
      <c r="D784" s="56" t="s">
        <v>668</v>
      </c>
      <c r="E784" s="56" t="s">
        <v>497</v>
      </c>
      <c r="F784" s="56" t="s">
        <v>190</v>
      </c>
      <c r="G784" s="56" t="s">
        <v>52</v>
      </c>
      <c r="H784" s="56"/>
      <c r="I784" s="56" t="s">
        <v>25</v>
      </c>
      <c r="J784" s="56" t="s">
        <v>25</v>
      </c>
      <c r="K784" s="55" t="s">
        <v>1585</v>
      </c>
      <c r="L784" s="143">
        <v>0</v>
      </c>
      <c r="M784" s="144">
        <v>500</v>
      </c>
      <c r="N784" s="145">
        <v>145</v>
      </c>
      <c r="O784" s="146">
        <f t="shared" si="180"/>
        <v>-355</v>
      </c>
      <c r="P784" s="57">
        <f t="shared" si="181"/>
        <v>28.999999999999996</v>
      </c>
      <c r="Q784" s="15"/>
    </row>
    <row r="785" spans="1:17" outlineLevel="1" x14ac:dyDescent="0.2">
      <c r="A785" s="110">
        <f t="shared" si="182"/>
        <v>782</v>
      </c>
      <c r="B785" s="55" t="s">
        <v>1586</v>
      </c>
      <c r="C785" s="56" t="s">
        <v>1277</v>
      </c>
      <c r="D785" s="56" t="s">
        <v>668</v>
      </c>
      <c r="E785" s="56" t="s">
        <v>497</v>
      </c>
      <c r="F785" s="56" t="s">
        <v>190</v>
      </c>
      <c r="G785" s="56" t="s">
        <v>52</v>
      </c>
      <c r="H785" s="56"/>
      <c r="I785" s="56" t="s">
        <v>25</v>
      </c>
      <c r="J785" s="56" t="s">
        <v>25</v>
      </c>
      <c r="K785" s="55" t="s">
        <v>1587</v>
      </c>
      <c r="L785" s="143">
        <v>0</v>
      </c>
      <c r="M785" s="144">
        <v>1083</v>
      </c>
      <c r="N785" s="145">
        <v>101</v>
      </c>
      <c r="O785" s="146">
        <f t="shared" si="180"/>
        <v>-982</v>
      </c>
      <c r="P785" s="57">
        <f t="shared" si="181"/>
        <v>9.3259464450600191</v>
      </c>
      <c r="Q785" s="15"/>
    </row>
    <row r="786" spans="1:17" outlineLevel="1" x14ac:dyDescent="0.2">
      <c r="A786" s="110">
        <f t="shared" si="182"/>
        <v>783</v>
      </c>
      <c r="B786" s="55" t="s">
        <v>1588</v>
      </c>
      <c r="C786" s="56" t="s">
        <v>1277</v>
      </c>
      <c r="D786" s="56" t="s">
        <v>668</v>
      </c>
      <c r="E786" s="56" t="s">
        <v>497</v>
      </c>
      <c r="F786" s="56" t="s">
        <v>288</v>
      </c>
      <c r="G786" s="56" t="s">
        <v>52</v>
      </c>
      <c r="H786" s="56"/>
      <c r="I786" s="56" t="s">
        <v>25</v>
      </c>
      <c r="J786" s="56" t="s">
        <v>25</v>
      </c>
      <c r="K786" s="55" t="s">
        <v>1294</v>
      </c>
      <c r="L786" s="143">
        <v>0</v>
      </c>
      <c r="M786" s="144">
        <v>18098</v>
      </c>
      <c r="N786" s="145">
        <v>7307</v>
      </c>
      <c r="O786" s="146">
        <f t="shared" si="180"/>
        <v>-10791</v>
      </c>
      <c r="P786" s="57">
        <f t="shared" si="181"/>
        <v>40.374627030611116</v>
      </c>
      <c r="Q786" s="15"/>
    </row>
    <row r="787" spans="1:17" s="16" customFormat="1" ht="14.25" customHeight="1" x14ac:dyDescent="0.2">
      <c r="A787" s="117">
        <f t="shared" si="182"/>
        <v>784</v>
      </c>
      <c r="B787" s="94" t="s">
        <v>1589</v>
      </c>
      <c r="C787" s="95"/>
      <c r="D787" s="95"/>
      <c r="E787" s="95"/>
      <c r="F787" s="95"/>
      <c r="G787" s="95"/>
      <c r="H787" s="95"/>
      <c r="I787" s="95"/>
      <c r="J787" s="95"/>
      <c r="K787" s="94"/>
      <c r="L787" s="159">
        <f>L788</f>
        <v>10000</v>
      </c>
      <c r="M787" s="159">
        <f t="shared" ref="M787:O787" si="183">M788</f>
        <v>0</v>
      </c>
      <c r="N787" s="159">
        <f t="shared" si="183"/>
        <v>0</v>
      </c>
      <c r="O787" s="160">
        <f t="shared" si="183"/>
        <v>0</v>
      </c>
      <c r="P787" s="36" t="s">
        <v>1596</v>
      </c>
      <c r="Q787" s="15"/>
    </row>
    <row r="788" spans="1:17" x14ac:dyDescent="0.2">
      <c r="A788" s="110">
        <f t="shared" si="182"/>
        <v>785</v>
      </c>
      <c r="B788" s="55" t="s">
        <v>1590</v>
      </c>
      <c r="C788" s="56" t="s">
        <v>1277</v>
      </c>
      <c r="D788" s="56" t="s">
        <v>1591</v>
      </c>
      <c r="E788" s="56"/>
      <c r="F788" s="56" t="s">
        <v>96</v>
      </c>
      <c r="G788" s="56" t="s">
        <v>73</v>
      </c>
      <c r="H788" s="56"/>
      <c r="I788" s="56" t="s">
        <v>25</v>
      </c>
      <c r="J788" s="56" t="s">
        <v>25</v>
      </c>
      <c r="K788" s="55"/>
      <c r="L788" s="143">
        <v>10000</v>
      </c>
      <c r="M788" s="144">
        <v>0</v>
      </c>
      <c r="N788" s="145">
        <v>0</v>
      </c>
      <c r="O788" s="146">
        <f t="shared" ref="O788" si="184">N788-M788</f>
        <v>0</v>
      </c>
      <c r="P788" s="98" t="s">
        <v>1596</v>
      </c>
      <c r="Q788" s="15"/>
    </row>
    <row r="789" spans="1:17" s="16" customFormat="1" ht="15" x14ac:dyDescent="0.25">
      <c r="A789" s="100">
        <f t="shared" si="182"/>
        <v>786</v>
      </c>
      <c r="B789" s="11" t="s">
        <v>12</v>
      </c>
      <c r="C789" s="12"/>
      <c r="D789" s="12"/>
      <c r="E789" s="12"/>
      <c r="F789" s="12"/>
      <c r="G789" s="12"/>
      <c r="H789" s="12"/>
      <c r="I789" s="12"/>
      <c r="J789" s="12"/>
      <c r="K789" s="13"/>
      <c r="L789" s="123">
        <f>L623+L390+L352+L334+L286+L279+L267+L256+L240+L229+L62+L55+L34+L31+L22+L13</f>
        <v>2488132</v>
      </c>
      <c r="M789" s="123">
        <f>M623+M390+M352+M334+M286+M279+M267+M256+M240+M229+M62+M55+M34+M31+M22+M13</f>
        <v>4136859</v>
      </c>
      <c r="N789" s="123">
        <f>N623+N390+N352+N334+N286+N279+N267+N256+N240+N229+N62+N55+N34+N31+N22+N13</f>
        <v>2641346</v>
      </c>
      <c r="O789" s="124">
        <f>O623+O390+O352+O334+O286+O279+O267+O256+O240+O229+O62+O55+O34+O31+O22+O13</f>
        <v>-1495513</v>
      </c>
      <c r="P789" s="14">
        <f t="shared" si="181"/>
        <v>63.849070031151655</v>
      </c>
      <c r="Q789" s="15"/>
    </row>
    <row r="791" spans="1:17" x14ac:dyDescent="0.2">
      <c r="A791" s="16" t="s">
        <v>1601</v>
      </c>
    </row>
  </sheetData>
  <autoFilter ref="A3:T789"/>
  <printOptions horizontalCentered="1"/>
  <pageMargins left="0" right="0" top="0.74803149606299213" bottom="0.55118110236220474" header="0.31496062992125984" footer="0.31496062992125984"/>
  <pageSetup paperSize="9" scale="57" orientation="portrait" horizontalDpi="300" verticalDpi="300" r:id="rId1"/>
  <headerFooter alignWithMargins="0">
    <oddHeader>&amp;R&amp;"Arial,Obyčejné"Příloha č. 6</oddHeader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kapitálové výdaje 2020</vt:lpstr>
      <vt:lpstr>'kapitálové výdaje 2020'!Názvy_tisku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2021-05-05T07:31:50Z</dcterms:modified>
</cp:coreProperties>
</file>