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4000" windowHeight="9135" firstSheet="6" activeTab="9"/>
  </bookViews>
  <sheets>
    <sheet name="služba 1" sheetId="1" r:id="rId1"/>
    <sheet name="služba 2" sheetId="8" r:id="rId2"/>
    <sheet name="služba 3" sheetId="9" r:id="rId3"/>
    <sheet name="souhrn" sheetId="4" r:id="rId4"/>
    <sheet name="schválená žádost" sheetId="15" r:id="rId5"/>
    <sheet name="souhrn_celé" sheetId="5" r:id="rId6"/>
    <sheet name="rozpis mzdových nákladů AK1" sheetId="18" r:id="rId7"/>
    <sheet name="rozpis mzdových nákladů AK2" sheetId="17" r:id="rId8"/>
    <sheet name="rozpis mzdových nákladů AK3" sheetId="14" r:id="rId9"/>
    <sheet name="rozpis úč.dokladů" sheetId="11" r:id="rId10"/>
  </sheets>
  <definedNames>
    <definedName name="_xlnm._FilterDatabase" localSheetId="9" hidden="1">'rozpis úč.dokladů'!$A$5:$M$34</definedName>
    <definedName name="_xlnm.Print_Area" localSheetId="6">'rozpis mzdových nákladů AK1'!$A$1:$V$62</definedName>
    <definedName name="_xlnm.Print_Area" localSheetId="7">'rozpis mzdových nákladů AK2'!$A$1:$V$62</definedName>
    <definedName name="_xlnm.Print_Area" localSheetId="8">'rozpis mzdových nákladů AK3'!$A$1:$V$62</definedName>
    <definedName name="_xlnm.Print_Area" localSheetId="9">'rozpis úč.dokladů'!$A$1:$M$41</definedName>
    <definedName name="_xlnm.Print_Area" localSheetId="4">'schválená žádost'!$A$1:$J$44</definedName>
    <definedName name="_xlnm.Print_Area" localSheetId="0">'služba 1'!$A$1:$F$22</definedName>
    <definedName name="_xlnm.Print_Area" localSheetId="1">'služba 2'!$A$1:$F$22</definedName>
    <definedName name="_xlnm.Print_Area" localSheetId="2">'služba 3'!$A$1:$F$22</definedName>
    <definedName name="_xlnm.Print_Area" localSheetId="3">souhrn!$A$1:$G$45</definedName>
    <definedName name="_xlnm.Print_Area" localSheetId="5">souhrn_celé!$A$1:$I$29</definedName>
    <definedName name="Z_0F0BE436_E5F8_447E_8554_FB945096D212_.wvu.PrintArea" localSheetId="4" hidden="1">'schválená žádost'!$A$1:$H$44</definedName>
    <definedName name="Z_0F0BE436_E5F8_447E_8554_FB945096D212_.wvu.PrintArea" localSheetId="0" hidden="1">'služba 1'!$A$1:$F$23</definedName>
    <definedName name="Z_0F0BE436_E5F8_447E_8554_FB945096D212_.wvu.PrintArea" localSheetId="1" hidden="1">'služba 2'!$A$1:$F$23</definedName>
    <definedName name="Z_0F0BE436_E5F8_447E_8554_FB945096D212_.wvu.PrintArea" localSheetId="2" hidden="1">'služba 3'!$A$1:$F$23</definedName>
    <definedName name="Z_0F0BE436_E5F8_447E_8554_FB945096D212_.wvu.PrintArea" localSheetId="3" hidden="1">souhrn!$A$1:$G$45</definedName>
    <definedName name="Z_0F0BE436_E5F8_447E_8554_FB945096D212_.wvu.PrintArea" localSheetId="5" hidden="1">souhrn_celé!$A$1:$I$20</definedName>
    <definedName name="Z_21AC950D_DC3B_4902_990E_85327BAB389E_.wvu.PrintArea" localSheetId="4" hidden="1">'schválená žádost'!$A$1:$H$44</definedName>
    <definedName name="Z_21AC950D_DC3B_4902_990E_85327BAB389E_.wvu.PrintArea" localSheetId="0" hidden="1">'služba 1'!$A$1:$F$23</definedName>
    <definedName name="Z_21AC950D_DC3B_4902_990E_85327BAB389E_.wvu.PrintArea" localSheetId="1" hidden="1">'služba 2'!$A$1:$F$23</definedName>
    <definedName name="Z_21AC950D_DC3B_4902_990E_85327BAB389E_.wvu.PrintArea" localSheetId="2" hidden="1">'služba 3'!$A$1:$F$23</definedName>
    <definedName name="Z_21AC950D_DC3B_4902_990E_85327BAB389E_.wvu.PrintArea" localSheetId="3" hidden="1">souhrn!$A$1:$G$45</definedName>
    <definedName name="Z_21AC950D_DC3B_4902_990E_85327BAB389E_.wvu.PrintArea" localSheetId="5" hidden="1">souhrn_celé!$A$1:$I$20</definedName>
    <definedName name="Z_78C9D36F_0297_446B_A2FA_2A5F0C8FCD84_.wvu.PrintArea" localSheetId="4" hidden="1">'schválená žádost'!$A$1:$H$44</definedName>
    <definedName name="Z_78C9D36F_0297_446B_A2FA_2A5F0C8FCD84_.wvu.PrintArea" localSheetId="0" hidden="1">'služba 1'!$A$1:$F$23</definedName>
    <definedName name="Z_78C9D36F_0297_446B_A2FA_2A5F0C8FCD84_.wvu.PrintArea" localSheetId="1" hidden="1">'služba 2'!$A$1:$F$23</definedName>
    <definedName name="Z_78C9D36F_0297_446B_A2FA_2A5F0C8FCD84_.wvu.PrintArea" localSheetId="2" hidden="1">'služba 3'!$A$1:$F$23</definedName>
    <definedName name="Z_78C9D36F_0297_446B_A2FA_2A5F0C8FCD84_.wvu.PrintArea" localSheetId="3" hidden="1">souhrn!$A$1:$G$45</definedName>
    <definedName name="Z_78C9D36F_0297_446B_A2FA_2A5F0C8FCD84_.wvu.PrintArea" localSheetId="5" hidden="1">souhrn_celé!$A$1:$I$20</definedName>
    <definedName name="Z_B50BE765_4CB1_4679_A0D4_E497D21B2A30_.wvu.PrintArea" localSheetId="4" hidden="1">'schválená žádost'!$A$1:$H$44</definedName>
    <definedName name="Z_B50BE765_4CB1_4679_A0D4_E497D21B2A30_.wvu.PrintArea" localSheetId="0" hidden="1">'služba 1'!$A$1:$F$23</definedName>
    <definedName name="Z_B50BE765_4CB1_4679_A0D4_E497D21B2A30_.wvu.PrintArea" localSheetId="1" hidden="1">'služba 2'!$A$1:$F$23</definedName>
    <definedName name="Z_B50BE765_4CB1_4679_A0D4_E497D21B2A30_.wvu.PrintArea" localSheetId="2" hidden="1">'služba 3'!$A$1:$F$23</definedName>
    <definedName name="Z_B50BE765_4CB1_4679_A0D4_E497D21B2A30_.wvu.PrintArea" localSheetId="3" hidden="1">souhrn!$A$1:$G$45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V53" i="18" l="1"/>
  <c r="U53" i="18"/>
  <c r="S53" i="18"/>
  <c r="R53" i="18"/>
  <c r="P53" i="18"/>
  <c r="O53" i="18"/>
  <c r="M53" i="18"/>
  <c r="L53" i="18"/>
  <c r="J53" i="18"/>
  <c r="I53" i="18"/>
  <c r="G53" i="18"/>
  <c r="F53" i="18"/>
  <c r="V52" i="18"/>
  <c r="U52" i="18"/>
  <c r="S52" i="18"/>
  <c r="R52" i="18"/>
  <c r="P52" i="18"/>
  <c r="O52" i="18"/>
  <c r="M52" i="18"/>
  <c r="L52" i="18"/>
  <c r="J52" i="18"/>
  <c r="I52" i="18"/>
  <c r="G52" i="18"/>
  <c r="F52" i="18"/>
  <c r="V51" i="18"/>
  <c r="U51" i="18"/>
  <c r="S51" i="18"/>
  <c r="R51" i="18"/>
  <c r="P51" i="18"/>
  <c r="O51" i="18"/>
  <c r="M51" i="18"/>
  <c r="L51" i="18"/>
  <c r="J51" i="18"/>
  <c r="I51" i="18"/>
  <c r="G51" i="18"/>
  <c r="F51" i="18"/>
  <c r="V50" i="18"/>
  <c r="U50" i="18"/>
  <c r="S50" i="18"/>
  <c r="R50" i="18"/>
  <c r="P50" i="18"/>
  <c r="O50" i="18"/>
  <c r="M50" i="18"/>
  <c r="L50" i="18"/>
  <c r="J50" i="18"/>
  <c r="I50" i="18"/>
  <c r="G50" i="18"/>
  <c r="F50" i="18"/>
  <c r="V49" i="18"/>
  <c r="V55" i="18" s="1"/>
  <c r="U49" i="18"/>
  <c r="S49" i="18"/>
  <c r="R49" i="18"/>
  <c r="S55" i="18" s="1"/>
  <c r="P49" i="18"/>
  <c r="P55" i="18" s="1"/>
  <c r="O49" i="18"/>
  <c r="M49" i="18"/>
  <c r="L49" i="18"/>
  <c r="M55" i="18" s="1"/>
  <c r="J49" i="18"/>
  <c r="J55" i="18" s="1"/>
  <c r="I49" i="18"/>
  <c r="G49" i="18"/>
  <c r="F49" i="18"/>
  <c r="G55" i="18" s="1"/>
  <c r="V43" i="18"/>
  <c r="U43" i="18"/>
  <c r="S43" i="18"/>
  <c r="R43" i="18"/>
  <c r="P43" i="18"/>
  <c r="O43" i="18"/>
  <c r="M43" i="18"/>
  <c r="L43" i="18"/>
  <c r="J43" i="18"/>
  <c r="I43" i="18"/>
  <c r="G43" i="18"/>
  <c r="F43" i="18"/>
  <c r="V42" i="18"/>
  <c r="U42" i="18"/>
  <c r="S42" i="18"/>
  <c r="R42" i="18"/>
  <c r="P42" i="18"/>
  <c r="O42" i="18"/>
  <c r="M42" i="18"/>
  <c r="L42" i="18"/>
  <c r="J42" i="18"/>
  <c r="I42" i="18"/>
  <c r="G42" i="18"/>
  <c r="F42" i="18"/>
  <c r="V41" i="18"/>
  <c r="U41" i="18"/>
  <c r="S41" i="18"/>
  <c r="R41" i="18"/>
  <c r="P41" i="18"/>
  <c r="O41" i="18"/>
  <c r="M41" i="18"/>
  <c r="L41" i="18"/>
  <c r="J41" i="18"/>
  <c r="I41" i="18"/>
  <c r="G41" i="18"/>
  <c r="F41" i="18"/>
  <c r="V40" i="18"/>
  <c r="U40" i="18"/>
  <c r="S40" i="18"/>
  <c r="R40" i="18"/>
  <c r="P40" i="18"/>
  <c r="O40" i="18"/>
  <c r="M40" i="18"/>
  <c r="L40" i="18"/>
  <c r="J40" i="18"/>
  <c r="I40" i="18"/>
  <c r="G40" i="18"/>
  <c r="F40" i="18"/>
  <c r="V39" i="18"/>
  <c r="V45" i="18" s="1"/>
  <c r="U39" i="18"/>
  <c r="S39" i="18"/>
  <c r="R39" i="18"/>
  <c r="S45" i="18" s="1"/>
  <c r="P39" i="18"/>
  <c r="P45" i="18" s="1"/>
  <c r="O39" i="18"/>
  <c r="M39" i="18"/>
  <c r="L39" i="18"/>
  <c r="M45" i="18" s="1"/>
  <c r="J39" i="18"/>
  <c r="J45" i="18" s="1"/>
  <c r="I39" i="18"/>
  <c r="G39" i="18"/>
  <c r="F39" i="18"/>
  <c r="G45" i="18" s="1"/>
  <c r="V29" i="18"/>
  <c r="U29" i="18"/>
  <c r="S29" i="18"/>
  <c r="R29" i="18"/>
  <c r="P29" i="18"/>
  <c r="O29" i="18"/>
  <c r="M29" i="18"/>
  <c r="L29" i="18"/>
  <c r="J29" i="18"/>
  <c r="I29" i="18"/>
  <c r="G29" i="18"/>
  <c r="F29" i="18"/>
  <c r="V28" i="18"/>
  <c r="U28" i="18"/>
  <c r="S28" i="18"/>
  <c r="R28" i="18"/>
  <c r="P28" i="18"/>
  <c r="O28" i="18"/>
  <c r="M28" i="18"/>
  <c r="L28" i="18"/>
  <c r="J28" i="18"/>
  <c r="I28" i="18"/>
  <c r="G28" i="18"/>
  <c r="F28" i="18"/>
  <c r="V27" i="18"/>
  <c r="U27" i="18"/>
  <c r="S27" i="18"/>
  <c r="R27" i="18"/>
  <c r="P27" i="18"/>
  <c r="O27" i="18"/>
  <c r="M27" i="18"/>
  <c r="L27" i="18"/>
  <c r="J27" i="18"/>
  <c r="I27" i="18"/>
  <c r="G27" i="18"/>
  <c r="F27" i="18"/>
  <c r="V26" i="18"/>
  <c r="U26" i="18"/>
  <c r="S26" i="18"/>
  <c r="R26" i="18"/>
  <c r="P26" i="18"/>
  <c r="O26" i="18"/>
  <c r="M26" i="18"/>
  <c r="L26" i="18"/>
  <c r="J26" i="18"/>
  <c r="I26" i="18"/>
  <c r="G26" i="18"/>
  <c r="F26" i="18"/>
  <c r="V25" i="18"/>
  <c r="U25" i="18"/>
  <c r="S25" i="18"/>
  <c r="R25" i="18"/>
  <c r="P25" i="18"/>
  <c r="O25" i="18"/>
  <c r="M25" i="18"/>
  <c r="L25" i="18"/>
  <c r="J25" i="18"/>
  <c r="I25" i="18"/>
  <c r="G25" i="18"/>
  <c r="F25" i="18"/>
  <c r="V24" i="18"/>
  <c r="U24" i="18"/>
  <c r="S24" i="18"/>
  <c r="R24" i="18"/>
  <c r="P24" i="18"/>
  <c r="O24" i="18"/>
  <c r="M24" i="18"/>
  <c r="L24" i="18"/>
  <c r="J24" i="18"/>
  <c r="I24" i="18"/>
  <c r="G24" i="18"/>
  <c r="F24" i="18"/>
  <c r="V23" i="18"/>
  <c r="U23" i="18"/>
  <c r="S23" i="18"/>
  <c r="R23" i="18"/>
  <c r="P23" i="18"/>
  <c r="O23" i="18"/>
  <c r="M23" i="18"/>
  <c r="L23" i="18"/>
  <c r="J23" i="18"/>
  <c r="I23" i="18"/>
  <c r="G23" i="18"/>
  <c r="F23" i="18"/>
  <c r="V22" i="18"/>
  <c r="U22" i="18"/>
  <c r="S22" i="18"/>
  <c r="R22" i="18"/>
  <c r="P22" i="18"/>
  <c r="O22" i="18"/>
  <c r="M22" i="18"/>
  <c r="L22" i="18"/>
  <c r="J22" i="18"/>
  <c r="I22" i="18"/>
  <c r="G22" i="18"/>
  <c r="F22" i="18"/>
  <c r="V21" i="18"/>
  <c r="V31" i="18" s="1"/>
  <c r="U21" i="18"/>
  <c r="S21" i="18"/>
  <c r="R21" i="18"/>
  <c r="S31" i="18" s="1"/>
  <c r="P21" i="18"/>
  <c r="P31" i="18" s="1"/>
  <c r="O21" i="18"/>
  <c r="M21" i="18"/>
  <c r="L21" i="18"/>
  <c r="M31" i="18" s="1"/>
  <c r="J21" i="18"/>
  <c r="J31" i="18" s="1"/>
  <c r="I21" i="18"/>
  <c r="G21" i="18"/>
  <c r="F21" i="18"/>
  <c r="G31" i="18" s="1"/>
  <c r="V15" i="18"/>
  <c r="U15" i="18"/>
  <c r="S15" i="18"/>
  <c r="R15" i="18"/>
  <c r="P15" i="18"/>
  <c r="O15" i="18"/>
  <c r="M15" i="18"/>
  <c r="L15" i="18"/>
  <c r="J15" i="18"/>
  <c r="I15" i="18"/>
  <c r="G15" i="18"/>
  <c r="F15" i="18"/>
  <c r="V14" i="18"/>
  <c r="U14" i="18"/>
  <c r="S14" i="18"/>
  <c r="R14" i="18"/>
  <c r="P14" i="18"/>
  <c r="O14" i="18"/>
  <c r="M14" i="18"/>
  <c r="L14" i="18"/>
  <c r="J14" i="18"/>
  <c r="I14" i="18"/>
  <c r="G14" i="18"/>
  <c r="F14" i="18"/>
  <c r="V13" i="18"/>
  <c r="U13" i="18"/>
  <c r="S13" i="18"/>
  <c r="R13" i="18"/>
  <c r="P13" i="18"/>
  <c r="O13" i="18"/>
  <c r="M13" i="18"/>
  <c r="L13" i="18"/>
  <c r="J13" i="18"/>
  <c r="I13" i="18"/>
  <c r="G13" i="18"/>
  <c r="F13" i="18"/>
  <c r="V12" i="18"/>
  <c r="U12" i="18"/>
  <c r="S12" i="18"/>
  <c r="R12" i="18"/>
  <c r="P12" i="18"/>
  <c r="O12" i="18"/>
  <c r="M12" i="18"/>
  <c r="L12" i="18"/>
  <c r="J12" i="18"/>
  <c r="I12" i="18"/>
  <c r="G12" i="18"/>
  <c r="F12" i="18"/>
  <c r="V11" i="18"/>
  <c r="U11" i="18"/>
  <c r="S11" i="18"/>
  <c r="R11" i="18"/>
  <c r="P11" i="18"/>
  <c r="O11" i="18"/>
  <c r="M11" i="18"/>
  <c r="L11" i="18"/>
  <c r="J11" i="18"/>
  <c r="I11" i="18"/>
  <c r="G11" i="18"/>
  <c r="F11" i="18"/>
  <c r="V10" i="18"/>
  <c r="U10" i="18"/>
  <c r="S10" i="18"/>
  <c r="R10" i="18"/>
  <c r="P10" i="18"/>
  <c r="O10" i="18"/>
  <c r="M10" i="18"/>
  <c r="L10" i="18"/>
  <c r="J10" i="18"/>
  <c r="I10" i="18"/>
  <c r="G10" i="18"/>
  <c r="F10" i="18"/>
  <c r="V9" i="18"/>
  <c r="U9" i="18"/>
  <c r="S9" i="18"/>
  <c r="R9" i="18"/>
  <c r="P9" i="18"/>
  <c r="O9" i="18"/>
  <c r="M9" i="18"/>
  <c r="L9" i="18"/>
  <c r="J9" i="18"/>
  <c r="I9" i="18"/>
  <c r="G9" i="18"/>
  <c r="F9" i="18"/>
  <c r="V8" i="18"/>
  <c r="U8" i="18"/>
  <c r="S8" i="18"/>
  <c r="R8" i="18"/>
  <c r="P8" i="18"/>
  <c r="O8" i="18"/>
  <c r="M8" i="18"/>
  <c r="L8" i="18"/>
  <c r="J8" i="18"/>
  <c r="I8" i="18"/>
  <c r="G8" i="18"/>
  <c r="F8" i="18"/>
  <c r="V7" i="18"/>
  <c r="V17" i="18" s="1"/>
  <c r="U7" i="18"/>
  <c r="S7" i="18"/>
  <c r="R7" i="18"/>
  <c r="S17" i="18" s="1"/>
  <c r="P7" i="18"/>
  <c r="P17" i="18" s="1"/>
  <c r="O7" i="18"/>
  <c r="M7" i="18"/>
  <c r="L7" i="18"/>
  <c r="M17" i="18" s="1"/>
  <c r="J7" i="18"/>
  <c r="J17" i="18" s="1"/>
  <c r="I7" i="18"/>
  <c r="G7" i="18"/>
  <c r="F7" i="18"/>
  <c r="G17" i="18" s="1"/>
  <c r="V53" i="17"/>
  <c r="U53" i="17"/>
  <c r="S53" i="17"/>
  <c r="R53" i="17"/>
  <c r="P53" i="17"/>
  <c r="O53" i="17"/>
  <c r="M53" i="17"/>
  <c r="L53" i="17"/>
  <c r="J53" i="17"/>
  <c r="I53" i="17"/>
  <c r="G53" i="17"/>
  <c r="F53" i="17"/>
  <c r="V52" i="17"/>
  <c r="U52" i="17"/>
  <c r="S52" i="17"/>
  <c r="R52" i="17"/>
  <c r="P52" i="17"/>
  <c r="O52" i="17"/>
  <c r="M52" i="17"/>
  <c r="L52" i="17"/>
  <c r="J52" i="17"/>
  <c r="I52" i="17"/>
  <c r="G52" i="17"/>
  <c r="F52" i="17"/>
  <c r="V51" i="17"/>
  <c r="U51" i="17"/>
  <c r="S51" i="17"/>
  <c r="R51" i="17"/>
  <c r="P51" i="17"/>
  <c r="O51" i="17"/>
  <c r="M51" i="17"/>
  <c r="L51" i="17"/>
  <c r="J51" i="17"/>
  <c r="I51" i="17"/>
  <c r="G51" i="17"/>
  <c r="F51" i="17"/>
  <c r="V50" i="17"/>
  <c r="U50" i="17"/>
  <c r="S50" i="17"/>
  <c r="R50" i="17"/>
  <c r="P50" i="17"/>
  <c r="O50" i="17"/>
  <c r="M50" i="17"/>
  <c r="L50" i="17"/>
  <c r="J50" i="17"/>
  <c r="I50" i="17"/>
  <c r="G50" i="17"/>
  <c r="F50" i="17"/>
  <c r="V49" i="17"/>
  <c r="V55" i="17" s="1"/>
  <c r="U49" i="17"/>
  <c r="S49" i="17"/>
  <c r="R49" i="17"/>
  <c r="S55" i="17" s="1"/>
  <c r="P49" i="17"/>
  <c r="P55" i="17" s="1"/>
  <c r="O49" i="17"/>
  <c r="M49" i="17"/>
  <c r="L49" i="17"/>
  <c r="M55" i="17" s="1"/>
  <c r="J49" i="17"/>
  <c r="J55" i="17" s="1"/>
  <c r="I49" i="17"/>
  <c r="G49" i="17"/>
  <c r="F49" i="17"/>
  <c r="G55" i="17" s="1"/>
  <c r="V43" i="17"/>
  <c r="U43" i="17"/>
  <c r="S43" i="17"/>
  <c r="R43" i="17"/>
  <c r="P43" i="17"/>
  <c r="O43" i="17"/>
  <c r="M43" i="17"/>
  <c r="L43" i="17"/>
  <c r="J43" i="17"/>
  <c r="I43" i="17"/>
  <c r="G43" i="17"/>
  <c r="F43" i="17"/>
  <c r="V42" i="17"/>
  <c r="U42" i="17"/>
  <c r="S42" i="17"/>
  <c r="R42" i="17"/>
  <c r="P42" i="17"/>
  <c r="O42" i="17"/>
  <c r="M42" i="17"/>
  <c r="L42" i="17"/>
  <c r="J42" i="17"/>
  <c r="I42" i="17"/>
  <c r="G42" i="17"/>
  <c r="F42" i="17"/>
  <c r="V41" i="17"/>
  <c r="U41" i="17"/>
  <c r="S41" i="17"/>
  <c r="R41" i="17"/>
  <c r="P41" i="17"/>
  <c r="O41" i="17"/>
  <c r="M41" i="17"/>
  <c r="L41" i="17"/>
  <c r="J41" i="17"/>
  <c r="I41" i="17"/>
  <c r="G41" i="17"/>
  <c r="F41" i="17"/>
  <c r="V40" i="17"/>
  <c r="U40" i="17"/>
  <c r="S40" i="17"/>
  <c r="R40" i="17"/>
  <c r="P40" i="17"/>
  <c r="O40" i="17"/>
  <c r="M40" i="17"/>
  <c r="L40" i="17"/>
  <c r="J40" i="17"/>
  <c r="I40" i="17"/>
  <c r="G40" i="17"/>
  <c r="F40" i="17"/>
  <c r="V39" i="17"/>
  <c r="V45" i="17" s="1"/>
  <c r="U39" i="17"/>
  <c r="S39" i="17"/>
  <c r="R39" i="17"/>
  <c r="S45" i="17" s="1"/>
  <c r="P39" i="17"/>
  <c r="P45" i="17" s="1"/>
  <c r="O39" i="17"/>
  <c r="M39" i="17"/>
  <c r="L39" i="17"/>
  <c r="M45" i="17" s="1"/>
  <c r="J39" i="17"/>
  <c r="J45" i="17" s="1"/>
  <c r="I39" i="17"/>
  <c r="G39" i="17"/>
  <c r="F39" i="17"/>
  <c r="G45" i="17" s="1"/>
  <c r="V29" i="17"/>
  <c r="U29" i="17"/>
  <c r="S29" i="17"/>
  <c r="R29" i="17"/>
  <c r="P29" i="17"/>
  <c r="O29" i="17"/>
  <c r="M29" i="17"/>
  <c r="L29" i="17"/>
  <c r="J29" i="17"/>
  <c r="I29" i="17"/>
  <c r="G29" i="17"/>
  <c r="F29" i="17"/>
  <c r="V28" i="17"/>
  <c r="U28" i="17"/>
  <c r="S28" i="17"/>
  <c r="R28" i="17"/>
  <c r="P28" i="17"/>
  <c r="O28" i="17"/>
  <c r="M28" i="17"/>
  <c r="L28" i="17"/>
  <c r="J28" i="17"/>
  <c r="I28" i="17"/>
  <c r="G28" i="17"/>
  <c r="F28" i="17"/>
  <c r="V27" i="17"/>
  <c r="U27" i="17"/>
  <c r="S27" i="17"/>
  <c r="R27" i="17"/>
  <c r="P27" i="17"/>
  <c r="O27" i="17"/>
  <c r="M27" i="17"/>
  <c r="L27" i="17"/>
  <c r="J27" i="17"/>
  <c r="I27" i="17"/>
  <c r="G27" i="17"/>
  <c r="F27" i="17"/>
  <c r="V26" i="17"/>
  <c r="U26" i="17"/>
  <c r="S26" i="17"/>
  <c r="R26" i="17"/>
  <c r="P26" i="17"/>
  <c r="O26" i="17"/>
  <c r="M26" i="17"/>
  <c r="L26" i="17"/>
  <c r="J26" i="17"/>
  <c r="I26" i="17"/>
  <c r="G26" i="17"/>
  <c r="F26" i="17"/>
  <c r="V25" i="17"/>
  <c r="U25" i="17"/>
  <c r="S25" i="17"/>
  <c r="R25" i="17"/>
  <c r="P25" i="17"/>
  <c r="O25" i="17"/>
  <c r="M25" i="17"/>
  <c r="L25" i="17"/>
  <c r="J25" i="17"/>
  <c r="I25" i="17"/>
  <c r="G25" i="17"/>
  <c r="F25" i="17"/>
  <c r="V24" i="17"/>
  <c r="U24" i="17"/>
  <c r="S24" i="17"/>
  <c r="R24" i="17"/>
  <c r="P24" i="17"/>
  <c r="O24" i="17"/>
  <c r="M24" i="17"/>
  <c r="L24" i="17"/>
  <c r="J24" i="17"/>
  <c r="I24" i="17"/>
  <c r="G24" i="17"/>
  <c r="F24" i="17"/>
  <c r="V23" i="17"/>
  <c r="U23" i="17"/>
  <c r="S23" i="17"/>
  <c r="R23" i="17"/>
  <c r="P23" i="17"/>
  <c r="O23" i="17"/>
  <c r="M23" i="17"/>
  <c r="L23" i="17"/>
  <c r="J23" i="17"/>
  <c r="I23" i="17"/>
  <c r="G23" i="17"/>
  <c r="F23" i="17"/>
  <c r="V22" i="17"/>
  <c r="U22" i="17"/>
  <c r="S22" i="17"/>
  <c r="R22" i="17"/>
  <c r="P22" i="17"/>
  <c r="O22" i="17"/>
  <c r="M22" i="17"/>
  <c r="L22" i="17"/>
  <c r="J22" i="17"/>
  <c r="I22" i="17"/>
  <c r="G22" i="17"/>
  <c r="F22" i="17"/>
  <c r="V21" i="17"/>
  <c r="V31" i="17" s="1"/>
  <c r="U21" i="17"/>
  <c r="S21" i="17"/>
  <c r="R21" i="17"/>
  <c r="S31" i="17" s="1"/>
  <c r="P21" i="17"/>
  <c r="P31" i="17" s="1"/>
  <c r="O21" i="17"/>
  <c r="M21" i="17"/>
  <c r="L21" i="17"/>
  <c r="M31" i="17" s="1"/>
  <c r="J21" i="17"/>
  <c r="J31" i="17" s="1"/>
  <c r="I21" i="17"/>
  <c r="G21" i="17"/>
  <c r="F21" i="17"/>
  <c r="G31" i="17" s="1"/>
  <c r="V15" i="17"/>
  <c r="U15" i="17"/>
  <c r="S15" i="17"/>
  <c r="R15" i="17"/>
  <c r="P15" i="17"/>
  <c r="O15" i="17"/>
  <c r="M15" i="17"/>
  <c r="L15" i="17"/>
  <c r="J15" i="17"/>
  <c r="I15" i="17"/>
  <c r="G15" i="17"/>
  <c r="F15" i="17"/>
  <c r="V14" i="17"/>
  <c r="U14" i="17"/>
  <c r="S14" i="17"/>
  <c r="R14" i="17"/>
  <c r="P14" i="17"/>
  <c r="O14" i="17"/>
  <c r="M14" i="17"/>
  <c r="L14" i="17"/>
  <c r="J14" i="17"/>
  <c r="I14" i="17"/>
  <c r="G14" i="17"/>
  <c r="F14" i="17"/>
  <c r="V13" i="17"/>
  <c r="U13" i="17"/>
  <c r="S13" i="17"/>
  <c r="R13" i="17"/>
  <c r="P13" i="17"/>
  <c r="O13" i="17"/>
  <c r="M13" i="17"/>
  <c r="L13" i="17"/>
  <c r="J13" i="17"/>
  <c r="I13" i="17"/>
  <c r="G13" i="17"/>
  <c r="F13" i="17"/>
  <c r="V12" i="17"/>
  <c r="U12" i="17"/>
  <c r="S12" i="17"/>
  <c r="R12" i="17"/>
  <c r="P12" i="17"/>
  <c r="O12" i="17"/>
  <c r="M12" i="17"/>
  <c r="L12" i="17"/>
  <c r="J12" i="17"/>
  <c r="I12" i="17"/>
  <c r="G12" i="17"/>
  <c r="F12" i="17"/>
  <c r="V11" i="17"/>
  <c r="U11" i="17"/>
  <c r="S11" i="17"/>
  <c r="R11" i="17"/>
  <c r="P11" i="17"/>
  <c r="O11" i="17"/>
  <c r="M11" i="17"/>
  <c r="L11" i="17"/>
  <c r="J11" i="17"/>
  <c r="I11" i="17"/>
  <c r="G11" i="17"/>
  <c r="F11" i="17"/>
  <c r="V10" i="17"/>
  <c r="U10" i="17"/>
  <c r="S10" i="17"/>
  <c r="R10" i="17"/>
  <c r="P10" i="17"/>
  <c r="O10" i="17"/>
  <c r="M10" i="17"/>
  <c r="L10" i="17"/>
  <c r="J10" i="17"/>
  <c r="I10" i="17"/>
  <c r="G10" i="17"/>
  <c r="F10" i="17"/>
  <c r="V9" i="17"/>
  <c r="U9" i="17"/>
  <c r="S9" i="17"/>
  <c r="R9" i="17"/>
  <c r="P9" i="17"/>
  <c r="O9" i="17"/>
  <c r="M9" i="17"/>
  <c r="L9" i="17"/>
  <c r="J9" i="17"/>
  <c r="I9" i="17"/>
  <c r="G9" i="17"/>
  <c r="F9" i="17"/>
  <c r="V8" i="17"/>
  <c r="U8" i="17"/>
  <c r="S8" i="17"/>
  <c r="R8" i="17"/>
  <c r="P8" i="17"/>
  <c r="O8" i="17"/>
  <c r="M8" i="17"/>
  <c r="L8" i="17"/>
  <c r="J8" i="17"/>
  <c r="I8" i="17"/>
  <c r="G8" i="17"/>
  <c r="F8" i="17"/>
  <c r="V7" i="17"/>
  <c r="V17" i="17" s="1"/>
  <c r="U7" i="17"/>
  <c r="S7" i="17"/>
  <c r="R7" i="17"/>
  <c r="S17" i="17" s="1"/>
  <c r="P7" i="17"/>
  <c r="P17" i="17" s="1"/>
  <c r="O7" i="17"/>
  <c r="M7" i="17"/>
  <c r="L7" i="17"/>
  <c r="M17" i="17" s="1"/>
  <c r="J7" i="17"/>
  <c r="J17" i="17" s="1"/>
  <c r="I7" i="17"/>
  <c r="G7" i="17"/>
  <c r="F7" i="17"/>
  <c r="G17" i="17" s="1"/>
  <c r="F40" i="14"/>
  <c r="G40" i="14" s="1"/>
  <c r="I40" i="14"/>
  <c r="J40" i="14" s="1"/>
  <c r="L40" i="14"/>
  <c r="M40" i="14" s="1"/>
  <c r="O40" i="14"/>
  <c r="P40" i="14" s="1"/>
  <c r="R40" i="14"/>
  <c r="S40" i="14" s="1"/>
  <c r="U40" i="14"/>
  <c r="V40" i="14" s="1"/>
  <c r="F22" i="14"/>
  <c r="G22" i="14"/>
  <c r="I22" i="14"/>
  <c r="J22" i="14"/>
  <c r="L22" i="14"/>
  <c r="M22" i="14"/>
  <c r="O22" i="14"/>
  <c r="P22" i="14"/>
  <c r="R22" i="14"/>
  <c r="S22" i="14"/>
  <c r="U22" i="14"/>
  <c r="V22" i="14"/>
  <c r="F8" i="14"/>
  <c r="G8" i="14" s="1"/>
  <c r="I8" i="14"/>
  <c r="J8" i="14" s="1"/>
  <c r="L8" i="14"/>
  <c r="M8" i="14" s="1"/>
  <c r="O8" i="14"/>
  <c r="P8" i="14" s="1"/>
  <c r="R8" i="14"/>
  <c r="S8" i="14" s="1"/>
  <c r="U8" i="14"/>
  <c r="V8" i="14" s="1"/>
  <c r="F50" i="14"/>
  <c r="G50" i="14"/>
  <c r="I50" i="14"/>
  <c r="J50" i="14"/>
  <c r="L50" i="14"/>
  <c r="M50" i="14"/>
  <c r="O50" i="14"/>
  <c r="P50" i="14"/>
  <c r="R50" i="14"/>
  <c r="S50" i="14"/>
  <c r="U50" i="14"/>
  <c r="V50" i="14"/>
  <c r="I36" i="15" l="1"/>
  <c r="F36" i="15"/>
  <c r="C36" i="15"/>
  <c r="I30" i="15"/>
  <c r="I29" i="15"/>
  <c r="I28" i="15"/>
  <c r="F30" i="15"/>
  <c r="F29" i="15"/>
  <c r="F28" i="15"/>
  <c r="C30" i="15"/>
  <c r="C29" i="15"/>
  <c r="D29" i="15" s="1"/>
  <c r="C28" i="15"/>
  <c r="I27" i="15"/>
  <c r="J27" i="15" s="1"/>
  <c r="H27" i="15"/>
  <c r="F27" i="15"/>
  <c r="G27" i="15" s="1"/>
  <c r="E27" i="15"/>
  <c r="B27" i="15"/>
  <c r="J28" i="15"/>
  <c r="J29" i="15"/>
  <c r="J30" i="15"/>
  <c r="G28" i="15"/>
  <c r="G29" i="15"/>
  <c r="G30" i="15"/>
  <c r="D30" i="15"/>
  <c r="H20" i="15"/>
  <c r="I22" i="15"/>
  <c r="J22" i="15" s="1"/>
  <c r="F22" i="15"/>
  <c r="G22" i="15" s="1"/>
  <c r="C22" i="15"/>
  <c r="D22" i="15" s="1"/>
  <c r="A48" i="15"/>
  <c r="C27" i="15" l="1"/>
  <c r="D28" i="15"/>
  <c r="D27" i="15"/>
  <c r="C27" i="4"/>
  <c r="D27" i="4"/>
  <c r="E27" i="4"/>
  <c r="F27" i="4"/>
  <c r="G27" i="4"/>
  <c r="B27" i="4"/>
  <c r="G57" i="4"/>
  <c r="E57" i="4"/>
  <c r="C57" i="4"/>
  <c r="A49" i="4" l="1"/>
  <c r="C11" i="9"/>
  <c r="C11" i="8"/>
  <c r="C23" i="15" l="1"/>
  <c r="D23" i="15" s="1"/>
  <c r="C24" i="15"/>
  <c r="D24" i="15" s="1"/>
  <c r="C25" i="15"/>
  <c r="D25" i="15" s="1"/>
  <c r="C26" i="15"/>
  <c r="D26" i="15" s="1"/>
  <c r="I42" i="15" l="1"/>
  <c r="J42" i="15" s="1"/>
  <c r="I43" i="15"/>
  <c r="J43" i="15" s="1"/>
  <c r="F42" i="15"/>
  <c r="G42" i="15" s="1"/>
  <c r="F43" i="15"/>
  <c r="G43" i="15" s="1"/>
  <c r="C42" i="15"/>
  <c r="D42" i="15" s="1"/>
  <c r="C43" i="15"/>
  <c r="D43" i="15" s="1"/>
  <c r="I35" i="15"/>
  <c r="J35" i="15" s="1"/>
  <c r="J36" i="15"/>
  <c r="I37" i="15"/>
  <c r="I38" i="15"/>
  <c r="J38" i="15" s="1"/>
  <c r="I39" i="15"/>
  <c r="J39" i="15" s="1"/>
  <c r="F35" i="15"/>
  <c r="G35" i="15" s="1"/>
  <c r="G36" i="15"/>
  <c r="F37" i="15"/>
  <c r="F38" i="15"/>
  <c r="G38" i="15" s="1"/>
  <c r="F39" i="15"/>
  <c r="G39" i="15" s="1"/>
  <c r="C35" i="15"/>
  <c r="D35" i="15" s="1"/>
  <c r="D36" i="15"/>
  <c r="C37" i="15"/>
  <c r="C38" i="15"/>
  <c r="D38" i="15" s="1"/>
  <c r="C39" i="15"/>
  <c r="D39" i="15" s="1"/>
  <c r="C31" i="15"/>
  <c r="D31" i="15" s="1"/>
  <c r="C32" i="15"/>
  <c r="D32" i="15" s="1"/>
  <c r="F31" i="15"/>
  <c r="F32" i="15"/>
  <c r="G32" i="15" s="1"/>
  <c r="I23" i="15"/>
  <c r="J23" i="15" s="1"/>
  <c r="I24" i="15"/>
  <c r="J24" i="15" s="1"/>
  <c r="I25" i="15"/>
  <c r="J25" i="15" s="1"/>
  <c r="I26" i="15"/>
  <c r="J26" i="15" s="1"/>
  <c r="I31" i="15"/>
  <c r="I32" i="15"/>
  <c r="J32" i="15" s="1"/>
  <c r="F23" i="15"/>
  <c r="G23" i="15" s="1"/>
  <c r="F24" i="15"/>
  <c r="G24" i="15" s="1"/>
  <c r="F25" i="15"/>
  <c r="G25" i="15" s="1"/>
  <c r="F26" i="15"/>
  <c r="G26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41" i="15"/>
  <c r="J41" i="15" s="1"/>
  <c r="I34" i="15"/>
  <c r="J34" i="15" s="1"/>
  <c r="I21" i="15"/>
  <c r="J21" i="15" s="1"/>
  <c r="F41" i="15"/>
  <c r="G41" i="15" s="1"/>
  <c r="F34" i="15"/>
  <c r="G34" i="15" s="1"/>
  <c r="F21" i="15"/>
  <c r="G21" i="15" s="1"/>
  <c r="E40" i="15"/>
  <c r="H40" i="15"/>
  <c r="C41" i="15"/>
  <c r="D41" i="15" s="1"/>
  <c r="C34" i="15"/>
  <c r="D34" i="15" s="1"/>
  <c r="E33" i="15"/>
  <c r="H33" i="15"/>
  <c r="C21" i="15"/>
  <c r="D21" i="15" s="1"/>
  <c r="D37" i="15" l="1"/>
  <c r="C56" i="15"/>
  <c r="G37" i="15"/>
  <c r="F56" i="15"/>
  <c r="J37" i="15"/>
  <c r="I56" i="15"/>
  <c r="C40" i="15"/>
  <c r="J31" i="15"/>
  <c r="I52" i="15"/>
  <c r="F40" i="15"/>
  <c r="G40" i="15" s="1"/>
  <c r="G31" i="15"/>
  <c r="F52" i="15"/>
  <c r="C20" i="15"/>
  <c r="I40" i="15"/>
  <c r="I33" i="15"/>
  <c r="J33" i="15" s="1"/>
  <c r="I20" i="15"/>
  <c r="F33" i="15"/>
  <c r="G33" i="15" s="1"/>
  <c r="F20" i="15"/>
  <c r="C33" i="15"/>
  <c r="H15" i="15"/>
  <c r="E15" i="15"/>
  <c r="B15" i="15"/>
  <c r="H2" i="15"/>
  <c r="E2" i="15"/>
  <c r="B2" i="15"/>
  <c r="B40" i="15"/>
  <c r="B33" i="15"/>
  <c r="H19" i="15"/>
  <c r="E20" i="15"/>
  <c r="E19" i="15" s="1"/>
  <c r="B20" i="15"/>
  <c r="H5" i="15"/>
  <c r="E5" i="15"/>
  <c r="B5" i="15"/>
  <c r="D40" i="15" l="1"/>
  <c r="J40" i="15"/>
  <c r="D33" i="15"/>
  <c r="B12" i="15"/>
  <c r="C5" i="15"/>
  <c r="C55" i="15" s="1"/>
  <c r="H12" i="15"/>
  <c r="I5" i="15"/>
  <c r="I55" i="15" s="1"/>
  <c r="F5" i="15"/>
  <c r="F55" i="15" s="1"/>
  <c r="C19" i="15"/>
  <c r="C52" i="15" s="1"/>
  <c r="I19" i="15"/>
  <c r="F19" i="15"/>
  <c r="B19" i="15"/>
  <c r="E12" i="15"/>
  <c r="E13" i="1"/>
  <c r="I12" i="15" l="1"/>
  <c r="I50" i="15"/>
  <c r="I51" i="15"/>
  <c r="F12" i="15"/>
  <c r="F50" i="15"/>
  <c r="F51" i="15"/>
  <c r="C12" i="15"/>
  <c r="C51" i="15"/>
  <c r="C50" i="15"/>
  <c r="C53" i="4"/>
  <c r="I54" i="15" l="1"/>
  <c r="I53" i="15"/>
  <c r="I58" i="15"/>
  <c r="I60" i="15" s="1"/>
  <c r="I57" i="15"/>
  <c r="F54" i="15"/>
  <c r="F53" i="15"/>
  <c r="F57" i="15"/>
  <c r="F58" i="15"/>
  <c r="C57" i="15"/>
  <c r="C58" i="15"/>
  <c r="C54" i="15"/>
  <c r="C53" i="15"/>
  <c r="B20" i="4"/>
  <c r="C60" i="15" l="1"/>
  <c r="F60" i="15"/>
  <c r="C41" i="4"/>
  <c r="B41" i="4"/>
  <c r="P32" i="11" l="1"/>
  <c r="P31" i="11"/>
  <c r="P30" i="11"/>
  <c r="V53" i="14"/>
  <c r="U53" i="14"/>
  <c r="S53" i="14"/>
  <c r="R53" i="14"/>
  <c r="P53" i="14"/>
  <c r="O53" i="14"/>
  <c r="M53" i="14"/>
  <c r="L53" i="14"/>
  <c r="J53" i="14"/>
  <c r="I53" i="14"/>
  <c r="G53" i="14"/>
  <c r="F53" i="14"/>
  <c r="V52" i="14"/>
  <c r="U52" i="14"/>
  <c r="S52" i="14"/>
  <c r="R52" i="14"/>
  <c r="P52" i="14"/>
  <c r="O52" i="14"/>
  <c r="M52" i="14"/>
  <c r="L52" i="14"/>
  <c r="J52" i="14"/>
  <c r="I52" i="14"/>
  <c r="G52" i="14"/>
  <c r="F52" i="14"/>
  <c r="V51" i="14"/>
  <c r="U51" i="14"/>
  <c r="S51" i="14"/>
  <c r="R51" i="14"/>
  <c r="P51" i="14"/>
  <c r="O51" i="14"/>
  <c r="M51" i="14"/>
  <c r="L51" i="14"/>
  <c r="J51" i="14"/>
  <c r="I51" i="14"/>
  <c r="G51" i="14"/>
  <c r="F51" i="14"/>
  <c r="V49" i="14"/>
  <c r="V55" i="14" s="1"/>
  <c r="U49" i="14"/>
  <c r="S49" i="14"/>
  <c r="R49" i="14"/>
  <c r="S55" i="14" s="1"/>
  <c r="P49" i="14"/>
  <c r="P55" i="14" s="1"/>
  <c r="O49" i="14"/>
  <c r="M49" i="14"/>
  <c r="L49" i="14"/>
  <c r="M55" i="14" s="1"/>
  <c r="J49" i="14"/>
  <c r="J55" i="14" s="1"/>
  <c r="I49" i="14"/>
  <c r="G49" i="14"/>
  <c r="F49" i="14"/>
  <c r="G55" i="14" s="1"/>
  <c r="V43" i="14"/>
  <c r="U43" i="14"/>
  <c r="S43" i="14"/>
  <c r="R43" i="14"/>
  <c r="P43" i="14"/>
  <c r="O43" i="14"/>
  <c r="M43" i="14"/>
  <c r="L43" i="14"/>
  <c r="J43" i="14"/>
  <c r="I43" i="14"/>
  <c r="G43" i="14"/>
  <c r="F43" i="14"/>
  <c r="V42" i="14"/>
  <c r="U42" i="14"/>
  <c r="S42" i="14"/>
  <c r="R42" i="14"/>
  <c r="P42" i="14"/>
  <c r="O42" i="14"/>
  <c r="M42" i="14"/>
  <c r="L42" i="14"/>
  <c r="J42" i="14"/>
  <c r="I42" i="14"/>
  <c r="G42" i="14"/>
  <c r="F42" i="14"/>
  <c r="V41" i="14"/>
  <c r="U41" i="14"/>
  <c r="S41" i="14"/>
  <c r="R41" i="14"/>
  <c r="P41" i="14"/>
  <c r="O41" i="14"/>
  <c r="M41" i="14"/>
  <c r="L41" i="14"/>
  <c r="J41" i="14"/>
  <c r="I41" i="14"/>
  <c r="G41" i="14"/>
  <c r="F41" i="14"/>
  <c r="V39" i="14"/>
  <c r="V45" i="14" s="1"/>
  <c r="U39" i="14"/>
  <c r="S39" i="14"/>
  <c r="R39" i="14"/>
  <c r="S45" i="14" s="1"/>
  <c r="P39" i="14"/>
  <c r="P45" i="14" s="1"/>
  <c r="O39" i="14"/>
  <c r="M39" i="14"/>
  <c r="L39" i="14"/>
  <c r="M45" i="14" s="1"/>
  <c r="J39" i="14"/>
  <c r="J45" i="14" s="1"/>
  <c r="I39" i="14"/>
  <c r="G39" i="14"/>
  <c r="F39" i="14"/>
  <c r="G45" i="14" s="1"/>
  <c r="V29" i="14"/>
  <c r="U29" i="14"/>
  <c r="S29" i="14"/>
  <c r="R29" i="14"/>
  <c r="P29" i="14"/>
  <c r="O29" i="14"/>
  <c r="M29" i="14"/>
  <c r="L29" i="14"/>
  <c r="J29" i="14"/>
  <c r="I29" i="14"/>
  <c r="G29" i="14"/>
  <c r="F29" i="14"/>
  <c r="V28" i="14"/>
  <c r="U28" i="14"/>
  <c r="S28" i="14"/>
  <c r="R28" i="14"/>
  <c r="P28" i="14"/>
  <c r="O28" i="14"/>
  <c r="M28" i="14"/>
  <c r="L28" i="14"/>
  <c r="J28" i="14"/>
  <c r="I28" i="14"/>
  <c r="G28" i="14"/>
  <c r="F28" i="14"/>
  <c r="V27" i="14"/>
  <c r="U27" i="14"/>
  <c r="S27" i="14"/>
  <c r="R27" i="14"/>
  <c r="P27" i="14"/>
  <c r="O27" i="14"/>
  <c r="M27" i="14"/>
  <c r="L27" i="14"/>
  <c r="J27" i="14"/>
  <c r="I27" i="14"/>
  <c r="G27" i="14"/>
  <c r="F27" i="14"/>
  <c r="V26" i="14"/>
  <c r="U26" i="14"/>
  <c r="S26" i="14"/>
  <c r="R26" i="14"/>
  <c r="P26" i="14"/>
  <c r="O26" i="14"/>
  <c r="M26" i="14"/>
  <c r="L26" i="14"/>
  <c r="J26" i="14"/>
  <c r="I26" i="14"/>
  <c r="G26" i="14"/>
  <c r="F26" i="14"/>
  <c r="V25" i="14"/>
  <c r="U25" i="14"/>
  <c r="S25" i="14"/>
  <c r="R25" i="14"/>
  <c r="P25" i="14"/>
  <c r="O25" i="14"/>
  <c r="M25" i="14"/>
  <c r="L25" i="14"/>
  <c r="J25" i="14"/>
  <c r="I25" i="14"/>
  <c r="G25" i="14"/>
  <c r="F25" i="14"/>
  <c r="V24" i="14"/>
  <c r="U24" i="14"/>
  <c r="S24" i="14"/>
  <c r="R24" i="14"/>
  <c r="P24" i="14"/>
  <c r="O24" i="14"/>
  <c r="M24" i="14"/>
  <c r="L24" i="14"/>
  <c r="J24" i="14"/>
  <c r="I24" i="14"/>
  <c r="G24" i="14"/>
  <c r="F24" i="14"/>
  <c r="V23" i="14"/>
  <c r="U23" i="14"/>
  <c r="S23" i="14"/>
  <c r="R23" i="14"/>
  <c r="P23" i="14"/>
  <c r="O23" i="14"/>
  <c r="M23" i="14"/>
  <c r="L23" i="14"/>
  <c r="J23" i="14"/>
  <c r="I23" i="14"/>
  <c r="G23" i="14"/>
  <c r="F23" i="14"/>
  <c r="V21" i="14"/>
  <c r="V31" i="14" s="1"/>
  <c r="U21" i="14"/>
  <c r="S21" i="14"/>
  <c r="R21" i="14"/>
  <c r="S31" i="14" s="1"/>
  <c r="P21" i="14"/>
  <c r="P31" i="14" s="1"/>
  <c r="O21" i="14"/>
  <c r="M21" i="14"/>
  <c r="L21" i="14"/>
  <c r="M31" i="14" s="1"/>
  <c r="J21" i="14"/>
  <c r="J31" i="14" s="1"/>
  <c r="I21" i="14"/>
  <c r="G21" i="14"/>
  <c r="F21" i="14"/>
  <c r="G31" i="14" s="1"/>
  <c r="V15" i="14"/>
  <c r="U15" i="14"/>
  <c r="S15" i="14"/>
  <c r="R15" i="14"/>
  <c r="P15" i="14"/>
  <c r="O15" i="14"/>
  <c r="M15" i="14"/>
  <c r="L15" i="14"/>
  <c r="J15" i="14"/>
  <c r="I15" i="14"/>
  <c r="G15" i="14"/>
  <c r="F15" i="14"/>
  <c r="V14" i="14"/>
  <c r="U14" i="14"/>
  <c r="S14" i="14"/>
  <c r="R14" i="14"/>
  <c r="P14" i="14"/>
  <c r="O14" i="14"/>
  <c r="M14" i="14"/>
  <c r="L14" i="14"/>
  <c r="J14" i="14"/>
  <c r="I14" i="14"/>
  <c r="G14" i="14"/>
  <c r="F14" i="14"/>
  <c r="V13" i="14"/>
  <c r="U13" i="14"/>
  <c r="S13" i="14"/>
  <c r="R13" i="14"/>
  <c r="P13" i="14"/>
  <c r="O13" i="14"/>
  <c r="M13" i="14"/>
  <c r="L13" i="14"/>
  <c r="J13" i="14"/>
  <c r="I13" i="14"/>
  <c r="G13" i="14"/>
  <c r="F13" i="14"/>
  <c r="V12" i="14"/>
  <c r="U12" i="14"/>
  <c r="S12" i="14"/>
  <c r="R12" i="14"/>
  <c r="P12" i="14"/>
  <c r="O12" i="14"/>
  <c r="M12" i="14"/>
  <c r="L12" i="14"/>
  <c r="J12" i="14"/>
  <c r="I12" i="14"/>
  <c r="G12" i="14"/>
  <c r="F12" i="14"/>
  <c r="V11" i="14"/>
  <c r="U11" i="14"/>
  <c r="S11" i="14"/>
  <c r="R11" i="14"/>
  <c r="P11" i="14"/>
  <c r="O11" i="14"/>
  <c r="M11" i="14"/>
  <c r="L11" i="14"/>
  <c r="J11" i="14"/>
  <c r="I11" i="14"/>
  <c r="G11" i="14"/>
  <c r="F11" i="14"/>
  <c r="V10" i="14"/>
  <c r="U10" i="14"/>
  <c r="S10" i="14"/>
  <c r="R10" i="14"/>
  <c r="P10" i="14"/>
  <c r="O10" i="14"/>
  <c r="M10" i="14"/>
  <c r="L10" i="14"/>
  <c r="J10" i="14"/>
  <c r="I10" i="14"/>
  <c r="G10" i="14"/>
  <c r="F10" i="14"/>
  <c r="V9" i="14"/>
  <c r="U9" i="14"/>
  <c r="S9" i="14"/>
  <c r="R9" i="14"/>
  <c r="P9" i="14"/>
  <c r="O9" i="14"/>
  <c r="M9" i="14"/>
  <c r="L9" i="14"/>
  <c r="J9" i="14"/>
  <c r="I9" i="14"/>
  <c r="G9" i="14"/>
  <c r="F9" i="14"/>
  <c r="V7" i="14"/>
  <c r="V17" i="14" s="1"/>
  <c r="U7" i="14"/>
  <c r="S7" i="14"/>
  <c r="R7" i="14"/>
  <c r="S17" i="14" s="1"/>
  <c r="P7" i="14"/>
  <c r="P17" i="14" s="1"/>
  <c r="O7" i="14"/>
  <c r="M7" i="14"/>
  <c r="L7" i="14"/>
  <c r="M17" i="14" s="1"/>
  <c r="J7" i="14"/>
  <c r="J17" i="14" s="1"/>
  <c r="I7" i="14"/>
  <c r="G7" i="14"/>
  <c r="F7" i="14"/>
  <c r="G17" i="14" s="1"/>
  <c r="L34" i="11"/>
  <c r="G5" i="4" l="1"/>
  <c r="G56" i="4" s="1"/>
  <c r="E5" i="4"/>
  <c r="E56" i="4" s="1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E52" i="4"/>
  <c r="G52" i="4"/>
  <c r="G12" i="4"/>
  <c r="H15" i="9"/>
  <c r="H13" i="9"/>
  <c r="E13" i="9"/>
  <c r="I7" i="9"/>
  <c r="H15" i="8"/>
  <c r="H13" i="8"/>
  <c r="F13" i="8" s="1"/>
  <c r="E13" i="8"/>
  <c r="I7" i="8"/>
  <c r="F13" i="9" l="1"/>
  <c r="G13" i="8"/>
  <c r="H14" i="8"/>
  <c r="H16" i="8" s="1"/>
  <c r="H14" i="9"/>
  <c r="G13" i="9"/>
  <c r="H15" i="1"/>
  <c r="H13" i="1"/>
  <c r="I7" i="1"/>
  <c r="H14" i="1" l="1"/>
  <c r="G12" i="5" s="1"/>
  <c r="H16" i="9"/>
  <c r="I12" i="5"/>
  <c r="I14" i="8"/>
  <c r="H12" i="5"/>
  <c r="I14" i="9"/>
  <c r="G13" i="1"/>
  <c r="F13" i="1"/>
  <c r="H16" i="1" l="1"/>
  <c r="G53" i="4"/>
  <c r="E53" i="4"/>
  <c r="B34" i="4"/>
  <c r="B19" i="4" s="1"/>
  <c r="E54" i="4" l="1"/>
  <c r="E55" i="4"/>
  <c r="G55" i="4"/>
  <c r="G54" i="4"/>
  <c r="I14" i="1"/>
  <c r="D41" i="4" l="1"/>
  <c r="E41" i="4"/>
  <c r="E59" i="4" s="1"/>
  <c r="E61" i="4" s="1"/>
  <c r="H10" i="5" s="1"/>
  <c r="F41" i="4"/>
  <c r="G41" i="4"/>
  <c r="C34" i="4"/>
  <c r="D34" i="4"/>
  <c r="E34" i="4"/>
  <c r="F34" i="4"/>
  <c r="G34" i="4"/>
  <c r="C20" i="4"/>
  <c r="D20" i="4"/>
  <c r="E20" i="4"/>
  <c r="F20" i="4"/>
  <c r="G20" i="4"/>
  <c r="G58" i="4" l="1"/>
  <c r="G59" i="4"/>
  <c r="G61" i="4" s="1"/>
  <c r="I10" i="5" s="1"/>
  <c r="F19" i="4"/>
  <c r="I4" i="5" s="1"/>
  <c r="B49" i="4"/>
  <c r="E19" i="4"/>
  <c r="E51" i="4" s="1"/>
  <c r="G19" i="4"/>
  <c r="G48" i="4" s="1"/>
  <c r="D19" i="4"/>
  <c r="C19" i="4"/>
  <c r="H11" i="5" l="1"/>
  <c r="E50" i="4"/>
  <c r="C48" i="4"/>
  <c r="C49" i="4"/>
  <c r="E48" i="4"/>
  <c r="E49" i="4"/>
  <c r="D49" i="4"/>
  <c r="F49" i="4"/>
  <c r="D48" i="4"/>
  <c r="I5" i="5"/>
  <c r="F48" i="4"/>
  <c r="G49" i="4"/>
  <c r="H5" i="5"/>
  <c r="E58" i="4"/>
  <c r="G4" i="5"/>
  <c r="H4" i="5"/>
  <c r="G5" i="5"/>
  <c r="B48" i="4"/>
  <c r="I3" i="5"/>
  <c r="H3" i="5"/>
  <c r="C5" i="4"/>
  <c r="C56" i="4" s="1"/>
  <c r="C51" i="4" l="1"/>
  <c r="C50" i="4" s="1"/>
  <c r="C52" i="4"/>
  <c r="C12" i="4"/>
  <c r="H6" i="5"/>
  <c r="D4" i="5"/>
  <c r="G51" i="4"/>
  <c r="G3" i="5"/>
  <c r="G6" i="5"/>
  <c r="I6" i="5"/>
  <c r="G50" i="4" l="1"/>
  <c r="I11" i="5"/>
  <c r="G11" i="5"/>
  <c r="C58" i="4"/>
  <c r="C59" i="4"/>
  <c r="C54" i="4"/>
  <c r="C55" i="4"/>
  <c r="C61" i="4" s="1"/>
  <c r="D3" i="5"/>
  <c r="D5" i="5"/>
  <c r="D6" i="5" s="1"/>
  <c r="G10" i="5" l="1"/>
  <c r="G13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-</t>
        </r>
        <r>
          <rPr>
            <sz val="9"/>
            <color indexed="10"/>
            <rFont val="Tahoma"/>
            <family val="2"/>
            <charset val="238"/>
          </rPr>
          <t xml:space="preserve"> vyplňujte pouze buňky bílé; zbarvené buňky jsou uzamčeny pro editaci)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radova.p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je nutné doložit kopie DPP, DPČ, PS a výkazy práce. 
Doložit pouze na vyžádání (jinak není třeba dokládat):
- mzdové listy, kopie BÚ, výplatní pásky, atd.</t>
        </r>
      </text>
    </comment>
  </commentList>
</comments>
</file>

<file path=xl/comments6.xml><?xml version="1.0" encoding="utf-8"?>
<comments xmlns="http://schemas.openxmlformats.org/spreadsheetml/2006/main">
  <authors>
    <author>radova.p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je nutné doložit kopie DPP, DPČ, PS a výkazy práce. 
Doložit pouze na vyžádání (jinak není třeba dokládat):
- mzdové listy, kopie BÚ, výplatní pásky, atd.</t>
        </r>
      </text>
    </comment>
  </commentList>
</comments>
</file>

<file path=xl/comments7.xml><?xml version="1.0" encoding="utf-8"?>
<comments xmlns="http://schemas.openxmlformats.org/spreadsheetml/2006/main">
  <authors>
    <author>radova.p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je nutné doložit kopie DPP, DPČ, PS a výkazy práce. 
Doložit pouze na vyžádání (jinak není třeba dokládat):
- mzdové listy, kopie BÚ, výplatní pásky, atd.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výstupy (např. kopie propagačních materiálů, letáky, aj.)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<sst xmlns="http://schemas.openxmlformats.org/spreadsheetml/2006/main" count="734" uniqueCount="164">
  <si>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</si>
  <si>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</si>
  <si>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</si>
  <si>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</si>
  <si>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</si>
  <si>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</si>
  <si>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</si>
  <si>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</si>
  <si>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</si>
  <si>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</si>
  <si>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</si>
  <si>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</si>
  <si>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</si>
  <si>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</si>
  <si>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</si>
  <si>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</si>
  <si>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</si>
  <si>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</si>
  <si>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</si>
  <si>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</si>
  <si>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</si>
  <si>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</si>
  <si>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</si>
  <si>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</si>
  <si>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</si>
  <si>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</si>
  <si>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</si>
  <si>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</si>
  <si>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</si>
  <si>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</si>
  <si>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</si>
  <si>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</si>
  <si>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</si>
  <si>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</si>
  <si>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</si>
  <si>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</si>
  <si>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</si>
  <si>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</si>
  <si>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</si>
  <si>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</si>
  <si>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</si>
  <si>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</si>
  <si>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</si>
  <si>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</si>
  <si>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</si>
  <si>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</si>
  <si>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</si>
  <si>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</si>
  <si>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</si>
  <si>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</si>
  <si>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</si>
  <si>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</si>
  <si>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</si>
  <si>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</si>
  <si>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</si>
  <si>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</si>
  <si>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</si>
  <si>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</si>
  <si>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</si>
  <si>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</si>
  <si>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</si>
  <si>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</si>
  <si>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</si>
  <si>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</si>
  <si>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</si>
  <si>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</si>
  <si>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</si>
  <si>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</si>
  <si>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</si>
  <si>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</si>
  <si>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</si>
  <si>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</si>
  <si>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</si>
  <si>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</si>
  <si>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</si>
  <si>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</si>
  <si>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</si>
  <si>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</si>
  <si>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</si>
  <si>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</si>
  <si>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</si>
  <si>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</si>
  <si>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</si>
  <si>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</si>
  <si>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19/SML</t>
    </r>
  </si>
  <si>
    <t>Poznámka:</t>
  </si>
  <si>
    <t>Poznámky:</t>
  </si>
  <si>
    <t>spotřeba zdravotnického materiálu (léky, aj.)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</si>
  <si>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</si>
  <si>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</si>
  <si>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</si>
  <si>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</si>
  <si>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</si>
  <si>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</si>
  <si>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</si>
  <si>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</si>
  <si>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</si>
  <si>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</si>
  <si>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</si>
  <si>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</si>
  <si>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stočné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</si>
  <si>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</si>
  <si>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</si>
  <si>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</si>
  <si>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</si>
  <si>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</si>
  <si>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</si>
  <si>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</si>
  <si>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</si>
  <si>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</si>
  <si>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</si>
  <si>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</si>
  <si>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</si>
  <si>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</si>
  <si>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</si>
  <si>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</si>
  <si>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</si>
  <si>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</si>
  <si>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</si>
  <si>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</si>
  <si>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</si>
  <si>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</si>
  <si>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</si>
  <si>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4) rozpis mzdových nákladů - viz následující list;</t>
  </si>
  <si>
    <t>5) rozpis účetních dokladů, faktur, aj. - viz následující list;</t>
  </si>
  <si>
    <t>nájemné/pronájem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</si>
  <si>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00098</t>
    </r>
  </si>
  <si>
    <t>Název projektu/služby</t>
  </si>
  <si>
    <t>Výše plánovaných nákladů projektu/služby (Kč)</t>
  </si>
  <si>
    <t>Výše skutečných nákladů projektu/služby (Kč)</t>
  </si>
  <si>
    <t>Popis postupu realizace projektu/služby vč. harmonogramu:</t>
  </si>
  <si>
    <t xml:space="preserve">Kvalitativní a kvantitativní výstupy projektu/služby: </t>
  </si>
  <si>
    <t>Přínos projektu/služby pro cílové skupiny:</t>
  </si>
  <si>
    <t>Celkové zhodnocení projektu/služby:</t>
  </si>
  <si>
    <t>Celkový přehled výnosů projektu/služby</t>
  </si>
  <si>
    <t>Celkový přehled nákladů projektu/služby</t>
  </si>
  <si>
    <t>Právní a ekonom. celkem max. 6 %</t>
  </si>
  <si>
    <t>(ú 511) Opravy a udržování:</t>
  </si>
  <si>
    <t>Osobní náklady celkem:</t>
  </si>
  <si>
    <t>*</t>
  </si>
  <si>
    <t>(ú 558) vybavení (DDHM) nad        3 tis.Kč **</t>
  </si>
  <si>
    <t>spotřeba zdravotnického materiálu (léky aj.)</t>
  </si>
  <si>
    <t>(ú 558) vybavení (DDHM) nad         3 tis. Kč**</t>
  </si>
  <si>
    <t>*Vratku proveďte na účet poskytovatele dotace uvedený ve Smlouvě o poskytnutí dotace pod VS 00098.</t>
  </si>
  <si>
    <t>Vratka nevyčerpaných prostředků v rámci rozpočtu projektu/služby</t>
  </si>
  <si>
    <t>*uveďte název projektu/služby</t>
  </si>
  <si>
    <t>spotřeba zdravotnického materiálu</t>
  </si>
  <si>
    <t>vybavení DDHM nad 3 tis. Kč</t>
  </si>
  <si>
    <t>energie</t>
  </si>
  <si>
    <t>opravy a udržování</t>
  </si>
  <si>
    <t>telefon/poštovné/internet</t>
  </si>
  <si>
    <t>Projekt/služba</t>
  </si>
  <si>
    <t>Nevyčerpaná část dotace dle Čl. III bodu 10) smlouvy</t>
  </si>
  <si>
    <t>Vratka prostředků dotace (vyšší % podíl dotace na skutečných nákladech + nevyčerpané prostředky dotace dle čl. III. odst. 10) Smlouvy)</t>
  </si>
  <si>
    <t>1) sestava z oddělené účetní evidence z hlediska uznatelných nákladů a výnosů celého projektu/služby;</t>
  </si>
  <si>
    <t>6) vnitropodniková kalkulace, výstupy (např. kopie propagačních materiálů, aj.)</t>
  </si>
  <si>
    <t>Rozpis mzdových nákladů hrazených v rámci dotačního programu "Podpora vybraných služeb zdravotní péče 2019" na realizaci projektu:</t>
  </si>
  <si>
    <t>"Podpora vybraných služeb zdravotní péče 2019"</t>
  </si>
  <si>
    <t xml:space="preserve">Závěrečnou zprávu a finanční vypořádání dotace je příjemce dotace povinen předložit do 30 dnů od ukončení realizace projektu/služby na podatelnu Ústeckého kraje. </t>
  </si>
  <si>
    <t>Rozpis účetních dokladů a faktur hrazených v rámci dotačního programu "Podpora vybraných služeb zdravotní péče 2019" na realizaci projektu:</t>
  </si>
  <si>
    <t>Plánovaný rozpočet výnosů projektu/služby (dle schválené žádosti; popř. dle schválené změny)</t>
  </si>
  <si>
    <t>Plánovaný rozpočet nákladů projektu/služby (dle schválené žádosti; popř. dle schválené změny)</t>
  </si>
  <si>
    <t>Upravený návrh rozpočtu dle schválené výše dotace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</si>
  <si>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VR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</si>
</sst>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9"/>
      <color indexed="10"/>
      <name val="Tahoma"/>
      <family val="2"/>
      <charset val="238"/>
    </font>
    <font>
      <b/>
      <sz val="16"/>
      <name val="Wingdings 2"/>
      <family val="1"/>
      <charset val="2"/>
    </font>
    <font>
      <b/>
      <sz val="9"/>
      <name val="Calibri"/>
      <family val="2"/>
      <charset val="238"/>
      <scheme val="minor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3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5" xfId="0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4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77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/>
    <xf numFmtId="0" fontId="0" fillId="0" borderId="81" xfId="0" applyBorder="1" applyAlignment="1" applyProtection="1">
      <alignment horizontal="center"/>
    </xf>
    <xf numFmtId="3" fontId="0" fillId="0" borderId="81" xfId="0" applyNumberFormat="1" applyBorder="1"/>
    <xf numFmtId="3" fontId="0" fillId="0" borderId="83" xfId="0" applyNumberFormat="1" applyBorder="1"/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0" fillId="0" borderId="68" xfId="0" applyBorder="1"/>
    <xf numFmtId="0" fontId="1" fillId="0" borderId="0" xfId="0" applyFont="1" applyFill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2" fontId="0" fillId="0" borderId="72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70" xfId="0" applyNumberFormat="1" applyBorder="1" applyProtection="1">
      <protection locked="0"/>
    </xf>
    <xf numFmtId="3" fontId="0" fillId="0" borderId="68" xfId="0" applyNumberFormat="1" applyBorder="1"/>
    <xf numFmtId="3" fontId="1" fillId="0" borderId="39" xfId="0" applyNumberFormat="1" applyFont="1" applyBorder="1" applyProtection="1"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90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4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4" fontId="0" fillId="0" borderId="95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" fontId="0" fillId="0" borderId="90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164" fontId="4" fillId="0" borderId="99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4" fontId="4" fillId="0" borderId="100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1" xfId="0" applyFont="1" applyBorder="1" applyAlignment="1" applyProtection="1">
      <alignment horizontal="center" wrapText="1"/>
      <protection locked="0"/>
    </xf>
    <xf numFmtId="0" fontId="9" fillId="0" borderId="97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2" xfId="0" applyNumberFormat="1" applyFont="1" applyBorder="1" applyAlignment="1" applyProtection="1">
      <alignment horizontal="right" vertical="center" wrapText="1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4" fillId="0" borderId="104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1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90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31" fillId="3" borderId="0" xfId="0" applyFont="1" applyFill="1"/>
    <xf numFmtId="0" fontId="9" fillId="0" borderId="95" xfId="0" applyFont="1" applyBorder="1" applyAlignment="1" applyProtection="1">
      <alignment wrapText="1"/>
      <protection locked="0"/>
    </xf>
    <xf numFmtId="0" fontId="9" fillId="0" borderId="95" xfId="0" applyFont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vertical="center" wrapText="1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5" borderId="37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 applyProtection="1">
      <alignment vertical="center" wrapText="1"/>
      <protection locked="0"/>
    </xf>
    <xf numFmtId="164" fontId="1" fillId="0" borderId="108" xfId="0" applyNumberFormat="1" applyFont="1" applyBorder="1" applyAlignment="1" applyProtection="1">
      <alignment horizontal="center" vertical="center" wrapText="1"/>
      <protection locked="0"/>
    </xf>
    <xf numFmtId="164" fontId="1" fillId="0" borderId="109" xfId="0" applyNumberFormat="1" applyFont="1" applyBorder="1" applyAlignment="1" applyProtection="1">
      <alignment horizontal="center"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42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40" xfId="0" applyNumberFormat="1" applyFont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vertical="center" wrapText="1"/>
    </xf>
    <xf numFmtId="164" fontId="3" fillId="5" borderId="26" xfId="0" applyNumberFormat="1" applyFont="1" applyFill="1" applyBorder="1" applyAlignment="1" applyProtection="1">
      <alignment horizontal="center" vertical="center" wrapText="1"/>
    </xf>
    <xf numFmtId="164" fontId="3" fillId="5" borderId="60" xfId="0" applyNumberFormat="1" applyFont="1" applyFill="1" applyBorder="1" applyAlignment="1" applyProtection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0" fontId="18" fillId="5" borderId="7" xfId="0" applyNumberFormat="1" applyFont="1" applyFill="1" applyBorder="1" applyAlignment="1" applyProtection="1">
      <alignment vertical="center" wrapText="1"/>
    </xf>
    <xf numFmtId="0" fontId="18" fillId="5" borderId="10" xfId="0" applyNumberFormat="1" applyFont="1" applyFill="1" applyBorder="1" applyAlignment="1" applyProtection="1">
      <alignment vertical="center" wrapText="1"/>
    </xf>
    <xf numFmtId="0" fontId="15" fillId="5" borderId="11" xfId="0" applyNumberFormat="1" applyFont="1" applyFill="1" applyBorder="1" applyAlignment="1">
      <alignment vertical="center" wrapText="1"/>
    </xf>
    <xf numFmtId="166" fontId="17" fillId="5" borderId="16" xfId="0" applyNumberFormat="1" applyFont="1" applyFill="1" applyBorder="1" applyAlignment="1" applyProtection="1">
      <alignment horizontal="right" vertical="center" wrapText="1"/>
    </xf>
    <xf numFmtId="164" fontId="4" fillId="5" borderId="6" xfId="0" applyNumberFormat="1" applyFont="1" applyFill="1" applyBorder="1" applyAlignment="1" applyProtection="1">
      <alignment vertical="center" wrapText="1"/>
    </xf>
    <xf numFmtId="164" fontId="4" fillId="5" borderId="19" xfId="0" applyNumberFormat="1" applyFont="1" applyFill="1" applyBorder="1" applyAlignment="1" applyProtection="1">
      <alignment vertical="center" wrapText="1"/>
    </xf>
    <xf numFmtId="164" fontId="15" fillId="5" borderId="25" xfId="0" applyNumberFormat="1" applyFont="1" applyFill="1" applyBorder="1" applyAlignment="1" applyProtection="1">
      <alignment horizontal="right" vertical="center" wrapText="1"/>
    </xf>
    <xf numFmtId="164" fontId="15" fillId="5" borderId="18" xfId="0" applyNumberFormat="1" applyFont="1" applyFill="1" applyBorder="1" applyAlignment="1" applyProtection="1">
      <alignment horizontal="right" vertical="center" wrapText="1"/>
    </xf>
    <xf numFmtId="166" fontId="17" fillId="5" borderId="16" xfId="0" applyNumberFormat="1" applyFont="1" applyFill="1" applyBorder="1" applyAlignment="1" applyProtection="1">
      <alignment vertical="center" wrapText="1"/>
    </xf>
    <xf numFmtId="167" fontId="15" fillId="5" borderId="18" xfId="0" applyNumberFormat="1" applyFont="1" applyFill="1" applyBorder="1" applyAlignment="1" applyProtection="1">
      <alignment horizontal="right" vertical="center" wrapText="1"/>
    </xf>
    <xf numFmtId="164" fontId="3" fillId="5" borderId="58" xfId="0" applyNumberFormat="1" applyFont="1" applyFill="1" applyBorder="1" applyAlignment="1">
      <alignment horizontal="center"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164" fontId="3" fillId="5" borderId="105" xfId="0" applyNumberFormat="1" applyFont="1" applyFill="1" applyBorder="1" applyAlignment="1">
      <alignment horizontal="center" vertical="center" wrapText="1"/>
    </xf>
    <xf numFmtId="164" fontId="4" fillId="5" borderId="95" xfId="0" applyNumberFormat="1" applyFont="1" applyFill="1" applyBorder="1" applyAlignment="1" applyProtection="1">
      <alignment horizontal="center" vertical="center" wrapText="1"/>
    </xf>
    <xf numFmtId="164" fontId="41" fillId="5" borderId="95" xfId="0" applyNumberFormat="1" applyFont="1" applyFill="1" applyBorder="1" applyAlignment="1" applyProtection="1">
      <alignment horizontal="left" vertical="center" wrapText="1"/>
    </xf>
    <xf numFmtId="164" fontId="4" fillId="5" borderId="107" xfId="0" applyNumberFormat="1" applyFont="1" applyFill="1" applyBorder="1" applyAlignment="1" applyProtection="1">
      <alignment horizontal="center" vertical="center" wrapText="1"/>
    </xf>
    <xf numFmtId="164" fontId="41" fillId="5" borderId="107" xfId="0" applyNumberFormat="1" applyFont="1" applyFill="1" applyBorder="1" applyAlignment="1" applyProtection="1">
      <alignment horizontal="left" vertical="center" wrapText="1"/>
    </xf>
    <xf numFmtId="164" fontId="3" fillId="5" borderId="58" xfId="0" applyNumberFormat="1" applyFont="1" applyFill="1" applyBorder="1" applyAlignment="1" applyProtection="1">
      <alignment horizontal="center" vertical="center" wrapText="1"/>
    </xf>
    <xf numFmtId="164" fontId="41" fillId="5" borderId="58" xfId="0" applyNumberFormat="1" applyFont="1" applyFill="1" applyBorder="1" applyAlignment="1" applyProtection="1">
      <alignment horizontal="left" vertical="center" wrapText="1"/>
    </xf>
    <xf numFmtId="164" fontId="4" fillId="5" borderId="65" xfId="0" applyNumberFormat="1" applyFont="1" applyFill="1" applyBorder="1" applyAlignment="1" applyProtection="1">
      <alignment horizontal="center" vertical="center" wrapText="1"/>
    </xf>
    <xf numFmtId="164" fontId="4" fillId="5" borderId="64" xfId="0" applyNumberFormat="1" applyFont="1" applyFill="1" applyBorder="1" applyAlignment="1" applyProtection="1">
      <alignment horizontal="center" vertical="center" wrapText="1"/>
    </xf>
    <xf numFmtId="164" fontId="3" fillId="5" borderId="105" xfId="0" applyNumberFormat="1" applyFont="1" applyFill="1" applyBorder="1" applyAlignment="1" applyProtection="1">
      <alignment horizontal="center" vertical="center" wrapText="1"/>
    </xf>
    <xf numFmtId="164" fontId="4" fillId="5" borderId="85" xfId="0" applyNumberFormat="1" applyFont="1" applyFill="1" applyBorder="1" applyAlignment="1" applyProtection="1">
      <alignment horizontal="center" vertical="center" wrapText="1"/>
    </xf>
    <xf numFmtId="164" fontId="4" fillId="5" borderId="36" xfId="0" applyNumberFormat="1" applyFont="1" applyFill="1" applyBorder="1" applyAlignment="1" applyProtection="1">
      <alignment horizontal="center" vertical="center" wrapText="1"/>
    </xf>
    <xf numFmtId="164" fontId="1" fillId="0" borderId="107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5" borderId="87" xfId="0" applyNumberFormat="1" applyFont="1" applyFill="1" applyBorder="1" applyAlignment="1" applyProtection="1">
      <alignment horizontal="center" vertical="center" wrapText="1"/>
    </xf>
    <xf numFmtId="164" fontId="41" fillId="5" borderId="87" xfId="0" applyNumberFormat="1" applyFont="1" applyFill="1" applyBorder="1" applyAlignment="1" applyProtection="1">
      <alignment horizontal="left" vertical="center" wrapText="1"/>
    </xf>
    <xf numFmtId="164" fontId="4" fillId="5" borderId="92" xfId="0" applyNumberFormat="1" applyFont="1" applyFill="1" applyBorder="1" applyAlignment="1" applyProtection="1">
      <alignment horizontal="center" vertical="center" wrapText="1"/>
    </xf>
    <xf numFmtId="164" fontId="1" fillId="0" borderId="92" xfId="0" applyNumberFormat="1" applyFont="1" applyBorder="1" applyAlignment="1" applyProtection="1">
      <alignment horizontal="center" vertical="center" wrapText="1"/>
      <protection locked="0"/>
    </xf>
    <xf numFmtId="164" fontId="1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5" borderId="89" xfId="0" applyNumberFormat="1" applyFont="1" applyFill="1" applyBorder="1" applyAlignment="1" applyProtection="1">
      <alignment horizontal="center" vertical="center" wrapText="1"/>
    </xf>
    <xf numFmtId="164" fontId="41" fillId="5" borderId="89" xfId="0" applyNumberFormat="1" applyFont="1" applyFill="1" applyBorder="1" applyAlignment="1" applyProtection="1">
      <alignment horizontal="left" vertical="center" wrapText="1"/>
    </xf>
    <xf numFmtId="164" fontId="4" fillId="5" borderId="94" xfId="0" applyNumberFormat="1" applyFont="1" applyFill="1" applyBorder="1" applyAlignment="1" applyProtection="1">
      <alignment horizontal="center" vertical="center" wrapText="1"/>
    </xf>
    <xf numFmtId="164" fontId="1" fillId="0" borderId="94" xfId="0" applyNumberFormat="1" applyFont="1" applyBorder="1" applyAlignment="1" applyProtection="1">
      <alignment horizontal="center" vertical="center" wrapText="1"/>
      <protection locked="0"/>
    </xf>
    <xf numFmtId="164" fontId="3" fillId="5" borderId="58" xfId="0" applyNumberFormat="1" applyFont="1" applyFill="1" applyBorder="1" applyAlignment="1" applyProtection="1">
      <alignment horizontal="center" vertical="center" wrapText="1"/>
      <protection locked="0"/>
    </xf>
    <xf numFmtId="164" fontId="43" fillId="5" borderId="58" xfId="0" applyNumberFormat="1" applyFont="1" applyFill="1" applyBorder="1" applyAlignment="1" applyProtection="1">
      <alignment horizontal="left" vertical="center" wrapText="1"/>
    </xf>
    <xf numFmtId="164" fontId="3" fillId="5" borderId="10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95" xfId="0" applyNumberFormat="1" applyFont="1" applyBorder="1" applyAlignment="1" applyProtection="1">
      <alignment horizontal="center" vertical="center" wrapText="1"/>
      <protection locked="0"/>
    </xf>
    <xf numFmtId="49" fontId="1" fillId="0" borderId="110" xfId="0" applyNumberFormat="1" applyFont="1" applyBorder="1" applyAlignment="1" applyProtection="1">
      <alignment vertical="center" wrapText="1"/>
      <protection locked="0"/>
    </xf>
    <xf numFmtId="49" fontId="1" fillId="0" borderId="55" xfId="0" applyNumberFormat="1" applyFont="1" applyBorder="1" applyAlignment="1" applyProtection="1">
      <alignment vertical="center" wrapText="1"/>
      <protection locked="0"/>
    </xf>
    <xf numFmtId="49" fontId="1" fillId="0" borderId="53" xfId="0" applyNumberFormat="1" applyFont="1" applyBorder="1" applyAlignment="1" applyProtection="1">
      <alignment vertical="center" wrapText="1"/>
      <protection locked="0"/>
    </xf>
    <xf numFmtId="49" fontId="1" fillId="0" borderId="54" xfId="0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164" fontId="3" fillId="5" borderId="85" xfId="0" applyNumberFormat="1" applyFont="1" applyFill="1" applyBorder="1"/>
    <xf numFmtId="164" fontId="6" fillId="4" borderId="58" xfId="0" applyNumberFormat="1" applyFont="1" applyFill="1" applyBorder="1"/>
    <xf numFmtId="0" fontId="1" fillId="0" borderId="0" xfId="0" quotePrefix="1" applyFont="1" applyAlignment="1" applyProtection="1">
      <alignment horizontal="left"/>
      <protection locked="0"/>
    </xf>
    <xf numFmtId="0" fontId="45" fillId="2" borderId="58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6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15" fillId="0" borderId="93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6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4" fontId="38" fillId="0" borderId="21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44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1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1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0" fillId="3" borderId="0" xfId="0" applyFont="1" applyFill="1" applyAlignment="1">
      <alignment horizontal="center"/>
    </xf>
    <xf numFmtId="0" fontId="32" fillId="0" borderId="63" xfId="0" applyFont="1" applyBorder="1" applyAlignment="1" applyProtection="1">
      <alignment horizontal="left"/>
      <protection locked="0"/>
    </xf>
    <xf numFmtId="0" fontId="3" fillId="4" borderId="6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3" fillId="4" borderId="74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76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" fillId="5" borderId="86" xfId="0" applyFont="1" applyFill="1" applyBorder="1" applyAlignment="1" applyProtection="1">
      <alignment horizontal="center" wrapText="1"/>
    </xf>
    <xf numFmtId="0" fontId="3" fillId="5" borderId="71" xfId="0" applyFont="1" applyFill="1" applyBorder="1" applyAlignment="1" applyProtection="1">
      <alignment horizontal="center" wrapText="1"/>
    </xf>
    <xf numFmtId="0" fontId="3" fillId="5" borderId="67" xfId="0" applyFont="1" applyFill="1" applyBorder="1" applyAlignment="1" applyProtection="1">
      <alignment horizontal="center" wrapText="1"/>
    </xf>
    <xf numFmtId="0" fontId="3" fillId="5" borderId="68" xfId="0" applyFont="1" applyFill="1" applyBorder="1" applyAlignment="1" applyProtection="1">
      <alignment horizontal="center" wrapText="1"/>
    </xf>
    <xf numFmtId="0" fontId="33" fillId="5" borderId="67" xfId="0" applyFont="1" applyFill="1" applyBorder="1" applyAlignment="1" applyProtection="1">
      <alignment horizontal="center" wrapText="1"/>
    </xf>
    <xf numFmtId="0" fontId="33" fillId="5" borderId="68" xfId="0" applyFont="1" applyFill="1" applyBorder="1" applyAlignment="1" applyProtection="1">
      <alignment horizontal="center" wrapText="1"/>
    </xf>
    <xf numFmtId="0" fontId="3" fillId="5" borderId="69" xfId="0" applyFont="1" applyFill="1" applyBorder="1" applyAlignment="1" applyProtection="1">
      <alignment horizontal="center" wrapText="1"/>
    </xf>
    <xf numFmtId="0" fontId="3" fillId="5" borderId="70" xfId="0" applyFont="1" applyFill="1" applyBorder="1" applyAlignment="1" applyProtection="1">
      <alignment horizontal="center" wrapText="1"/>
    </xf>
    <xf numFmtId="0" fontId="3" fillId="5" borderId="87" xfId="0" applyFont="1" applyFill="1" applyBorder="1" applyAlignment="1" applyProtection="1">
      <alignment horizontal="center" wrapText="1"/>
    </xf>
    <xf numFmtId="0" fontId="3" fillId="5" borderId="90" xfId="0" applyFont="1" applyFill="1" applyBorder="1" applyAlignment="1" applyProtection="1">
      <alignment horizontal="center" wrapText="1"/>
    </xf>
    <xf numFmtId="0" fontId="33" fillId="5" borderId="92" xfId="0" applyFont="1" applyFill="1" applyBorder="1" applyAlignment="1" applyProtection="1">
      <alignment horizontal="center" wrapText="1"/>
    </xf>
    <xf numFmtId="0" fontId="33" fillId="5" borderId="93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33" fillId="5" borderId="87" xfId="0" applyFont="1" applyFill="1" applyBorder="1" applyAlignment="1" applyProtection="1">
      <alignment horizontal="center" wrapText="1"/>
    </xf>
    <xf numFmtId="0" fontId="33" fillId="5" borderId="90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1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5" borderId="74" xfId="0" applyFont="1" applyFill="1" applyBorder="1" applyAlignment="1" applyProtection="1">
      <alignment horizontal="center" wrapText="1"/>
    </xf>
    <xf numFmtId="0" fontId="3" fillId="5" borderId="35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0" borderId="91" xfId="0" applyNumberFormat="1" applyFont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82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123825</xdr:rowOff>
    </xdr:from>
    <xdr:to>
      <xdr:col>16</xdr:col>
      <xdr:colOff>361950</xdr:colOff>
      <xdr:row>7</xdr:row>
      <xdr:rowOff>161925</xdr:rowOff>
    </xdr:to>
    <xdr:sp macro="" textlink="">
      <xdr:nvSpPr>
        <xdr:cNvPr id="2" name="TextovéPole 1"/>
        <xdr:cNvSpPr txBox="1"/>
      </xdr:nvSpPr>
      <xdr:spPr>
        <a:xfrm>
          <a:off x="9439275" y="3143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  <a:endParaRPr lang="cs-CZ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0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topLeftCell="A7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64"/>
      <c r="B1" s="364"/>
      <c r="C1" s="364"/>
      <c r="D1" s="364"/>
      <c r="E1" s="364"/>
      <c r="F1" s="364"/>
    </row>
    <row r="2" spans="1:10" ht="20.25" customHeight="1" x14ac:dyDescent="0.3">
      <c r="A2" s="365" t="s">
        <v>15</v>
      </c>
      <c r="B2" s="365"/>
      <c r="C2" s="365"/>
      <c r="D2" s="365"/>
      <c r="E2" s="365"/>
      <c r="F2" s="365"/>
    </row>
    <row r="3" spans="1:10" ht="20.25" customHeight="1" x14ac:dyDescent="0.3">
      <c r="A3" s="365" t="s">
        <v>9</v>
      </c>
      <c r="B3" s="365"/>
      <c r="C3" s="365"/>
      <c r="D3" s="365"/>
      <c r="E3" s="365"/>
      <c r="F3" s="365"/>
    </row>
    <row r="4" spans="1:10" ht="20.25" customHeight="1" x14ac:dyDescent="0.3">
      <c r="A4" s="178"/>
      <c r="B4" s="178"/>
      <c r="C4" s="178"/>
      <c r="D4" s="178"/>
      <c r="E4" s="178"/>
      <c r="F4" s="178"/>
    </row>
    <row r="5" spans="1:10" ht="20.25" customHeight="1" x14ac:dyDescent="0.2">
      <c r="A5" s="367" t="s">
        <v>157</v>
      </c>
      <c r="B5" s="367"/>
      <c r="C5" s="367"/>
      <c r="D5" s="367"/>
      <c r="E5" s="367"/>
      <c r="F5" s="367"/>
    </row>
    <row r="6" spans="1:10" ht="20.25" customHeight="1" x14ac:dyDescent="0.2">
      <c r="A6" s="367"/>
      <c r="B6" s="367"/>
      <c r="C6" s="367"/>
      <c r="D6" s="367"/>
      <c r="E6" s="367"/>
      <c r="F6" s="367"/>
    </row>
    <row r="7" spans="1:10" ht="20.25" customHeight="1" thickBot="1" x14ac:dyDescent="0.25">
      <c r="A7" s="366"/>
      <c r="B7" s="366"/>
      <c r="C7" s="366"/>
      <c r="D7" s="366"/>
      <c r="E7" s="366"/>
      <c r="F7" s="366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350" t="s">
        <v>163</v>
      </c>
      <c r="B8" s="351"/>
      <c r="C8" s="351"/>
      <c r="D8" s="351"/>
      <c r="E8" s="351"/>
      <c r="F8" s="352"/>
      <c r="G8" s="55"/>
      <c r="H8" s="56">
        <v>90</v>
      </c>
      <c r="I8" s="54">
        <v>0.9</v>
      </c>
    </row>
    <row r="9" spans="1:10" s="3" customFormat="1" ht="14.25" customHeight="1" x14ac:dyDescent="0.2">
      <c r="A9" s="356" t="s">
        <v>84</v>
      </c>
      <c r="B9" s="357"/>
      <c r="C9" s="357"/>
      <c r="D9" s="357"/>
      <c r="E9" s="357"/>
      <c r="F9" s="358"/>
      <c r="G9" s="55"/>
      <c r="H9" s="57"/>
      <c r="I9" s="57" t="s">
        <v>38</v>
      </c>
    </row>
    <row r="10" spans="1:10" s="3" customFormat="1" ht="15" customHeight="1" x14ac:dyDescent="0.2">
      <c r="A10" s="353" t="s">
        <v>126</v>
      </c>
      <c r="B10" s="354"/>
      <c r="C10" s="354"/>
      <c r="D10" s="354"/>
      <c r="E10" s="354"/>
      <c r="F10" s="355"/>
      <c r="G10" s="58"/>
      <c r="H10" s="58"/>
      <c r="I10" s="58"/>
    </row>
    <row r="11" spans="1:10" s="3" customFormat="1" ht="15" customHeight="1" thickBot="1" x14ac:dyDescent="0.25">
      <c r="A11" s="359" t="s">
        <v>39</v>
      </c>
      <c r="B11" s="360"/>
      <c r="C11" s="275">
        <v>0.9</v>
      </c>
      <c r="D11" s="361"/>
      <c r="E11" s="362"/>
      <c r="F11" s="363"/>
      <c r="G11" s="58"/>
      <c r="H11" s="58"/>
      <c r="I11" s="58"/>
    </row>
    <row r="12" spans="1:10" s="3" customFormat="1" ht="44.25" customHeight="1" x14ac:dyDescent="0.2">
      <c r="A12" s="272" t="s">
        <v>127</v>
      </c>
      <c r="B12" s="273" t="s">
        <v>128</v>
      </c>
      <c r="C12" s="273" t="s">
        <v>129</v>
      </c>
      <c r="D12" s="273" t="s">
        <v>33</v>
      </c>
      <c r="E12" s="273" t="s">
        <v>152</v>
      </c>
      <c r="F12" s="274" t="s">
        <v>31</v>
      </c>
      <c r="G12" s="58"/>
      <c r="H12" s="58"/>
      <c r="I12" s="58"/>
    </row>
    <row r="13" spans="1:10" s="3" customFormat="1" ht="39.75" customHeight="1" thickBot="1" x14ac:dyDescent="0.25">
      <c r="A13" s="264"/>
      <c r="B13" s="265">
        <v>0</v>
      </c>
      <c r="C13" s="265">
        <v>0</v>
      </c>
      <c r="D13" s="266">
        <v>0</v>
      </c>
      <c r="E13" s="267">
        <f>IF(C13&lt;D13,D13-C13,0)</f>
        <v>0</v>
      </c>
      <c r="F13" s="268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79"/>
      <c r="B14" s="180"/>
      <c r="C14" s="180"/>
      <c r="D14" s="181"/>
      <c r="E14" s="182"/>
      <c r="F14" s="183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49" t="s">
        <v>130</v>
      </c>
      <c r="B15" s="349"/>
      <c r="C15" s="349"/>
      <c r="D15" s="349"/>
      <c r="E15" s="349"/>
      <c r="F15" s="349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348"/>
      <c r="B16" s="348"/>
      <c r="C16" s="348"/>
      <c r="D16" s="348"/>
      <c r="E16" s="348"/>
      <c r="F16" s="348"/>
      <c r="G16" s="55"/>
      <c r="H16" s="67">
        <f>H14+H15</f>
        <v>0</v>
      </c>
      <c r="I16" s="55"/>
    </row>
    <row r="17" spans="1:6" s="3" customFormat="1" ht="15" customHeight="1" x14ac:dyDescent="0.2">
      <c r="A17" s="349" t="s">
        <v>131</v>
      </c>
      <c r="B17" s="349"/>
      <c r="C17" s="349"/>
      <c r="D17" s="349"/>
      <c r="E17" s="349"/>
      <c r="F17" s="349"/>
    </row>
    <row r="18" spans="1:6" s="3" customFormat="1" ht="141.75" customHeight="1" x14ac:dyDescent="0.2">
      <c r="A18" s="348"/>
      <c r="B18" s="348"/>
      <c r="C18" s="348"/>
      <c r="D18" s="348"/>
      <c r="E18" s="348"/>
      <c r="F18" s="348"/>
    </row>
    <row r="19" spans="1:6" s="3" customFormat="1" ht="18" customHeight="1" x14ac:dyDescent="0.2">
      <c r="A19" s="349" t="s">
        <v>132</v>
      </c>
      <c r="B19" s="349"/>
      <c r="C19" s="349"/>
      <c r="D19" s="349"/>
      <c r="E19" s="349"/>
      <c r="F19" s="349"/>
    </row>
    <row r="20" spans="1:6" s="3" customFormat="1" ht="129" customHeight="1" x14ac:dyDescent="0.2">
      <c r="A20" s="348"/>
      <c r="B20" s="348"/>
      <c r="C20" s="348"/>
      <c r="D20" s="348"/>
      <c r="E20" s="348"/>
      <c r="F20" s="348"/>
    </row>
    <row r="21" spans="1:6" s="3" customFormat="1" ht="15" customHeight="1" x14ac:dyDescent="0.2">
      <c r="A21" s="349" t="s">
        <v>133</v>
      </c>
      <c r="B21" s="349"/>
      <c r="C21" s="349"/>
      <c r="D21" s="349"/>
      <c r="E21" s="349"/>
      <c r="F21" s="349"/>
    </row>
    <row r="22" spans="1:6" s="3" customFormat="1" ht="162" customHeight="1" x14ac:dyDescent="0.2">
      <c r="A22" s="348"/>
      <c r="B22" s="348"/>
      <c r="C22" s="348"/>
      <c r="D22" s="348"/>
      <c r="E22" s="348"/>
      <c r="F22" s="348"/>
    </row>
    <row r="23" spans="1:6" ht="32.25" customHeight="1" x14ac:dyDescent="0.25">
      <c r="A23" s="2"/>
    </row>
  </sheetData>
  <sheetProtection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2:P41"/>
  <sheetViews>
    <sheetView tabSelected="1" view="pageBreakPreview" zoomScaleNormal="100" zoomScaleSheetLayoutView="100" workbookViewId="0">
      <selection activeCell="J50" sqref="J50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6" width="9.140625" customWidth="1"/>
  </cols>
  <sheetData>
    <row r="2" spans="1:16" ht="24" customHeight="1" x14ac:dyDescent="0.25">
      <c r="A2" s="269" t="s">
        <v>159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24"/>
      <c r="P2" s="84" t="s">
        <v>83</v>
      </c>
    </row>
    <row r="3" spans="1:16" ht="15.75" x14ac:dyDescent="0.25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6" ht="13.5" thickBot="1" x14ac:dyDescent="0.25">
      <c r="P4" s="84"/>
    </row>
    <row r="5" spans="1:16" ht="12.75" customHeight="1" x14ac:dyDescent="0.2">
      <c r="A5" s="466" t="s">
        <v>151</v>
      </c>
      <c r="B5" s="453" t="s">
        <v>116</v>
      </c>
      <c r="C5" s="455" t="s">
        <v>115</v>
      </c>
      <c r="D5" s="457" t="s">
        <v>76</v>
      </c>
      <c r="E5" s="455" t="s">
        <v>74</v>
      </c>
      <c r="F5" s="471" t="s">
        <v>113</v>
      </c>
      <c r="G5" s="455" t="s">
        <v>114</v>
      </c>
      <c r="H5" s="455"/>
      <c r="I5" s="455"/>
      <c r="J5" s="455"/>
      <c r="K5" s="459" t="s">
        <v>79</v>
      </c>
      <c r="L5" s="461" t="s">
        <v>75</v>
      </c>
      <c r="M5" s="463" t="s">
        <v>109</v>
      </c>
      <c r="P5" s="84" t="s">
        <v>38</v>
      </c>
    </row>
    <row r="6" spans="1:16" ht="34.5" customHeight="1" thickBot="1" x14ac:dyDescent="0.25">
      <c r="A6" s="467"/>
      <c r="B6" s="454"/>
      <c r="C6" s="456"/>
      <c r="D6" s="458"/>
      <c r="E6" s="456"/>
      <c r="F6" s="472"/>
      <c r="G6" s="456"/>
      <c r="H6" s="456"/>
      <c r="I6" s="456"/>
      <c r="J6" s="456"/>
      <c r="K6" s="460"/>
      <c r="L6" s="462"/>
      <c r="M6" s="464"/>
      <c r="P6" s="84" t="s">
        <v>42</v>
      </c>
    </row>
    <row r="7" spans="1:16" ht="21.95" customHeight="1" x14ac:dyDescent="0.2">
      <c r="A7" s="270">
        <v>0</v>
      </c>
      <c r="B7" s="228" t="s">
        <v>38</v>
      </c>
      <c r="C7" s="271" t="s">
        <v>38</v>
      </c>
      <c r="D7" s="231"/>
      <c r="E7" s="175"/>
      <c r="F7" s="220"/>
      <c r="G7" s="465"/>
      <c r="H7" s="465"/>
      <c r="I7" s="465"/>
      <c r="J7" s="465"/>
      <c r="K7" s="166"/>
      <c r="L7" s="172"/>
      <c r="M7" s="169"/>
      <c r="P7" s="84" t="s">
        <v>146</v>
      </c>
    </row>
    <row r="8" spans="1:16" ht="21.95" customHeight="1" x14ac:dyDescent="0.2">
      <c r="A8" s="143">
        <v>0</v>
      </c>
      <c r="B8" s="229" t="s">
        <v>38</v>
      </c>
      <c r="C8" s="233" t="s">
        <v>38</v>
      </c>
      <c r="D8" s="232"/>
      <c r="E8" s="176"/>
      <c r="F8" s="221"/>
      <c r="G8" s="452"/>
      <c r="H8" s="452"/>
      <c r="I8" s="452"/>
      <c r="J8" s="452"/>
      <c r="K8" s="167"/>
      <c r="L8" s="173"/>
      <c r="M8" s="170"/>
      <c r="P8" s="84" t="s">
        <v>21</v>
      </c>
    </row>
    <row r="9" spans="1:16" ht="21.95" customHeight="1" x14ac:dyDescent="0.2">
      <c r="A9" s="143"/>
      <c r="B9" s="229" t="s">
        <v>38</v>
      </c>
      <c r="C9" s="233" t="s">
        <v>38</v>
      </c>
      <c r="D9" s="232"/>
      <c r="E9" s="176"/>
      <c r="F9" s="221"/>
      <c r="G9" s="452"/>
      <c r="H9" s="452"/>
      <c r="I9" s="452"/>
      <c r="J9" s="452"/>
      <c r="K9" s="167"/>
      <c r="L9" s="173"/>
      <c r="M9" s="170"/>
      <c r="P9" s="84" t="s">
        <v>88</v>
      </c>
    </row>
    <row r="10" spans="1:16" ht="21.95" customHeight="1" x14ac:dyDescent="0.2">
      <c r="A10" s="143"/>
      <c r="B10" s="229" t="s">
        <v>38</v>
      </c>
      <c r="C10" s="233" t="s">
        <v>38</v>
      </c>
      <c r="D10" s="232"/>
      <c r="E10" s="176"/>
      <c r="F10" s="221"/>
      <c r="G10" s="452"/>
      <c r="H10" s="452"/>
      <c r="I10" s="452"/>
      <c r="J10" s="452"/>
      <c r="K10" s="167"/>
      <c r="L10" s="173"/>
      <c r="M10" s="170"/>
      <c r="P10" s="84" t="s">
        <v>22</v>
      </c>
    </row>
    <row r="11" spans="1:16" ht="21.95" customHeight="1" x14ac:dyDescent="0.2">
      <c r="A11" s="143"/>
      <c r="B11" s="229" t="s">
        <v>38</v>
      </c>
      <c r="C11" s="233" t="s">
        <v>38</v>
      </c>
      <c r="D11" s="232"/>
      <c r="E11" s="176"/>
      <c r="F11" s="221"/>
      <c r="G11" s="452"/>
      <c r="H11" s="452"/>
      <c r="I11" s="452"/>
      <c r="J11" s="452"/>
      <c r="K11" s="167"/>
      <c r="L11" s="173"/>
      <c r="M11" s="170"/>
      <c r="P11" s="84" t="s">
        <v>78</v>
      </c>
    </row>
    <row r="12" spans="1:16" ht="21.95" customHeight="1" x14ac:dyDescent="0.2">
      <c r="A12" s="143"/>
      <c r="B12" s="229" t="s">
        <v>38</v>
      </c>
      <c r="C12" s="233"/>
      <c r="D12" s="232"/>
      <c r="E12" s="176"/>
      <c r="F12" s="221"/>
      <c r="G12" s="452"/>
      <c r="H12" s="452"/>
      <c r="I12" s="452"/>
      <c r="J12" s="452"/>
      <c r="K12" s="167"/>
      <c r="L12" s="173"/>
      <c r="M12" s="170"/>
      <c r="P12" s="84" t="s">
        <v>147</v>
      </c>
    </row>
    <row r="13" spans="1:16" ht="21.95" customHeight="1" x14ac:dyDescent="0.2">
      <c r="A13" s="143"/>
      <c r="B13" s="229" t="s">
        <v>38</v>
      </c>
      <c r="C13" s="233"/>
      <c r="D13" s="232"/>
      <c r="E13" s="176"/>
      <c r="F13" s="221"/>
      <c r="G13" s="452"/>
      <c r="H13" s="452"/>
      <c r="I13" s="452"/>
      <c r="J13" s="452"/>
      <c r="K13" s="167"/>
      <c r="L13" s="173"/>
      <c r="M13" s="170"/>
      <c r="P13" s="84" t="s">
        <v>148</v>
      </c>
    </row>
    <row r="14" spans="1:16" ht="21.95" customHeight="1" x14ac:dyDescent="0.2">
      <c r="A14" s="143"/>
      <c r="B14" s="229" t="s">
        <v>38</v>
      </c>
      <c r="C14" s="233"/>
      <c r="D14" s="232"/>
      <c r="E14" s="176"/>
      <c r="F14" s="221"/>
      <c r="G14" s="452"/>
      <c r="H14" s="452"/>
      <c r="I14" s="452"/>
      <c r="J14" s="452"/>
      <c r="K14" s="167"/>
      <c r="L14" s="173"/>
      <c r="M14" s="170"/>
      <c r="P14" s="84" t="s">
        <v>149</v>
      </c>
    </row>
    <row r="15" spans="1:16" ht="21.95" customHeight="1" x14ac:dyDescent="0.2">
      <c r="A15" s="143"/>
      <c r="B15" s="229" t="s">
        <v>38</v>
      </c>
      <c r="C15" s="233"/>
      <c r="D15" s="232"/>
      <c r="E15" s="176"/>
      <c r="F15" s="221"/>
      <c r="G15" s="452"/>
      <c r="H15" s="452"/>
      <c r="I15" s="452"/>
      <c r="J15" s="452"/>
      <c r="K15" s="167"/>
      <c r="L15" s="173"/>
      <c r="M15" s="170"/>
      <c r="P15" s="84" t="s">
        <v>68</v>
      </c>
    </row>
    <row r="16" spans="1:16" ht="21.95" customHeight="1" x14ac:dyDescent="0.2">
      <c r="A16" s="143"/>
      <c r="B16" s="229" t="s">
        <v>38</v>
      </c>
      <c r="C16" s="233"/>
      <c r="D16" s="232"/>
      <c r="E16" s="176"/>
      <c r="F16" s="221"/>
      <c r="G16" s="452"/>
      <c r="H16" s="452"/>
      <c r="I16" s="452"/>
      <c r="J16" s="452"/>
      <c r="K16" s="167"/>
      <c r="L16" s="173"/>
      <c r="M16" s="170"/>
      <c r="P16" s="84" t="s">
        <v>150</v>
      </c>
    </row>
    <row r="17" spans="1:16" ht="21.95" customHeight="1" x14ac:dyDescent="0.2">
      <c r="A17" s="143"/>
      <c r="B17" s="229" t="s">
        <v>38</v>
      </c>
      <c r="C17" s="233"/>
      <c r="D17" s="232"/>
      <c r="E17" s="176"/>
      <c r="F17" s="221"/>
      <c r="G17" s="452"/>
      <c r="H17" s="452"/>
      <c r="I17" s="452"/>
      <c r="J17" s="452"/>
      <c r="K17" s="167"/>
      <c r="L17" s="173"/>
      <c r="M17" s="170"/>
      <c r="P17" s="84" t="s">
        <v>125</v>
      </c>
    </row>
    <row r="18" spans="1:16" ht="21.95" customHeight="1" x14ac:dyDescent="0.2">
      <c r="A18" s="143"/>
      <c r="B18" s="229" t="s">
        <v>38</v>
      </c>
      <c r="C18" s="233"/>
      <c r="D18" s="232"/>
      <c r="E18" s="176"/>
      <c r="F18" s="222"/>
      <c r="G18" s="468"/>
      <c r="H18" s="469"/>
      <c r="I18" s="469"/>
      <c r="J18" s="470"/>
      <c r="K18" s="167"/>
      <c r="L18" s="173"/>
      <c r="M18" s="170"/>
      <c r="P18" s="84" t="s">
        <v>100</v>
      </c>
    </row>
    <row r="19" spans="1:16" ht="21.95" customHeight="1" x14ac:dyDescent="0.2">
      <c r="A19" s="143"/>
      <c r="B19" s="229" t="s">
        <v>38</v>
      </c>
      <c r="C19" s="233"/>
      <c r="D19" s="232"/>
      <c r="E19" s="176"/>
      <c r="F19" s="221"/>
      <c r="G19" s="452"/>
      <c r="H19" s="452"/>
      <c r="I19" s="452"/>
      <c r="J19" s="452"/>
      <c r="K19" s="167"/>
      <c r="L19" s="173"/>
      <c r="M19" s="170"/>
      <c r="P19" s="84" t="s">
        <v>77</v>
      </c>
    </row>
    <row r="20" spans="1:16" ht="21.95" customHeight="1" x14ac:dyDescent="0.2">
      <c r="A20" s="143"/>
      <c r="B20" s="229" t="s">
        <v>38</v>
      </c>
      <c r="C20" s="233"/>
      <c r="D20" s="232"/>
      <c r="E20" s="176"/>
      <c r="F20" s="221"/>
      <c r="G20" s="473"/>
      <c r="H20" s="474"/>
      <c r="I20" s="474"/>
      <c r="J20" s="475"/>
      <c r="K20" s="167"/>
      <c r="L20" s="173"/>
      <c r="M20" s="170"/>
      <c r="P20" s="84" t="s">
        <v>26</v>
      </c>
    </row>
    <row r="21" spans="1:16" ht="21.95" customHeight="1" x14ac:dyDescent="0.2">
      <c r="A21" s="143"/>
      <c r="B21" s="229" t="s">
        <v>38</v>
      </c>
      <c r="C21" s="233"/>
      <c r="D21" s="232"/>
      <c r="E21" s="176"/>
      <c r="F21" s="221"/>
      <c r="G21" s="452"/>
      <c r="H21" s="452"/>
      <c r="I21" s="452"/>
      <c r="J21" s="452"/>
      <c r="K21" s="167"/>
      <c r="L21" s="173"/>
      <c r="M21" s="170"/>
      <c r="P21" s="84" t="s">
        <v>69</v>
      </c>
    </row>
    <row r="22" spans="1:16" ht="21.95" customHeight="1" x14ac:dyDescent="0.2">
      <c r="A22" s="143"/>
      <c r="B22" s="229" t="s">
        <v>38</v>
      </c>
      <c r="C22" s="233"/>
      <c r="D22" s="232"/>
      <c r="E22" s="176"/>
      <c r="F22" s="221"/>
      <c r="G22" s="452"/>
      <c r="H22" s="452"/>
      <c r="I22" s="452"/>
      <c r="J22" s="452"/>
      <c r="K22" s="167"/>
      <c r="L22" s="173"/>
      <c r="M22" s="170"/>
      <c r="P22" s="84" t="s">
        <v>70</v>
      </c>
    </row>
    <row r="23" spans="1:16" ht="21.95" customHeight="1" x14ac:dyDescent="0.2">
      <c r="A23" s="143"/>
      <c r="B23" s="229" t="s">
        <v>38</v>
      </c>
      <c r="C23" s="233"/>
      <c r="D23" s="232"/>
      <c r="E23" s="176"/>
      <c r="F23" s="221"/>
      <c r="G23" s="452"/>
      <c r="H23" s="452"/>
      <c r="I23" s="452"/>
      <c r="J23" s="452"/>
      <c r="K23" s="167"/>
      <c r="L23" s="173"/>
      <c r="M23" s="170"/>
      <c r="P23" s="84" t="s">
        <v>71</v>
      </c>
    </row>
    <row r="24" spans="1:16" ht="21.95" customHeight="1" x14ac:dyDescent="0.2">
      <c r="A24" s="143"/>
      <c r="B24" s="229" t="s">
        <v>38</v>
      </c>
      <c r="C24" s="233"/>
      <c r="D24" s="232"/>
      <c r="E24" s="176"/>
      <c r="F24" s="221"/>
      <c r="G24" s="452"/>
      <c r="H24" s="452"/>
      <c r="I24" s="452"/>
      <c r="J24" s="452"/>
      <c r="K24" s="167"/>
      <c r="L24" s="173"/>
      <c r="M24" s="170"/>
      <c r="P24" s="84" t="s">
        <v>72</v>
      </c>
    </row>
    <row r="25" spans="1:16" ht="21.95" customHeight="1" x14ac:dyDescent="0.2">
      <c r="A25" s="143"/>
      <c r="B25" s="229" t="s">
        <v>38</v>
      </c>
      <c r="C25" s="233"/>
      <c r="D25" s="232"/>
      <c r="E25" s="176"/>
      <c r="F25" s="221"/>
      <c r="G25" s="452"/>
      <c r="H25" s="452"/>
      <c r="I25" s="452"/>
      <c r="J25" s="452"/>
      <c r="K25" s="167"/>
      <c r="L25" s="173"/>
      <c r="M25" s="170"/>
      <c r="P25" s="84" t="s">
        <v>73</v>
      </c>
    </row>
    <row r="26" spans="1:16" ht="21.95" customHeight="1" x14ac:dyDescent="0.2">
      <c r="A26" s="143"/>
      <c r="B26" s="229" t="s">
        <v>38</v>
      </c>
      <c r="C26" s="233"/>
      <c r="D26" s="232"/>
      <c r="E26" s="176"/>
      <c r="F26" s="221"/>
      <c r="G26" s="452"/>
      <c r="H26" s="452"/>
      <c r="I26" s="452"/>
      <c r="J26" s="452"/>
      <c r="K26" s="167"/>
      <c r="L26" s="173"/>
      <c r="M26" s="170"/>
      <c r="P26" s="84" t="s">
        <v>38</v>
      </c>
    </row>
    <row r="27" spans="1:16" ht="21.95" customHeight="1" x14ac:dyDescent="0.2">
      <c r="A27" s="143"/>
      <c r="B27" s="229" t="s">
        <v>38</v>
      </c>
      <c r="C27" s="233"/>
      <c r="D27" s="232"/>
      <c r="E27" s="176"/>
      <c r="F27" s="221"/>
      <c r="G27" s="452"/>
      <c r="H27" s="452"/>
      <c r="I27" s="452"/>
      <c r="J27" s="452"/>
      <c r="K27" s="167"/>
      <c r="L27" s="173"/>
      <c r="M27" s="170"/>
    </row>
    <row r="28" spans="1:16" ht="21.95" customHeight="1" x14ac:dyDescent="0.2">
      <c r="A28" s="143"/>
      <c r="B28" s="229" t="s">
        <v>38</v>
      </c>
      <c r="C28" s="233"/>
      <c r="D28" s="232"/>
      <c r="E28" s="176"/>
      <c r="F28" s="221"/>
      <c r="G28" s="452"/>
      <c r="H28" s="452"/>
      <c r="I28" s="452"/>
      <c r="J28" s="452"/>
      <c r="K28" s="167"/>
      <c r="L28" s="173"/>
      <c r="M28" s="170"/>
    </row>
    <row r="29" spans="1:16" ht="21.95" customHeight="1" x14ac:dyDescent="0.2">
      <c r="A29" s="143"/>
      <c r="B29" s="229" t="s">
        <v>38</v>
      </c>
      <c r="C29" s="233"/>
      <c r="D29" s="232"/>
      <c r="E29" s="176"/>
      <c r="F29" s="221"/>
      <c r="G29" s="452"/>
      <c r="H29" s="452"/>
      <c r="I29" s="452"/>
      <c r="J29" s="452"/>
      <c r="K29" s="167"/>
      <c r="L29" s="173"/>
      <c r="M29" s="170"/>
      <c r="P29" s="84" t="s">
        <v>106</v>
      </c>
    </row>
    <row r="30" spans="1:16" ht="21.95" customHeight="1" x14ac:dyDescent="0.2">
      <c r="A30" s="143"/>
      <c r="B30" s="229" t="s">
        <v>38</v>
      </c>
      <c r="C30" s="233"/>
      <c r="D30" s="232"/>
      <c r="E30" s="176"/>
      <c r="F30" s="221"/>
      <c r="G30" s="452"/>
      <c r="H30" s="452"/>
      <c r="I30" s="452"/>
      <c r="J30" s="452"/>
      <c r="K30" s="167"/>
      <c r="L30" s="173"/>
      <c r="M30" s="170"/>
      <c r="P30" s="225">
        <f>'služba 1'!A13</f>
        <v>0</v>
      </c>
    </row>
    <row r="31" spans="1:16" ht="21.95" customHeight="1" x14ac:dyDescent="0.2">
      <c r="A31" s="143"/>
      <c r="B31" s="229" t="s">
        <v>38</v>
      </c>
      <c r="C31" s="233"/>
      <c r="D31" s="232"/>
      <c r="E31" s="176"/>
      <c r="F31" s="221"/>
      <c r="G31" s="452"/>
      <c r="H31" s="452"/>
      <c r="I31" s="452"/>
      <c r="J31" s="452"/>
      <c r="K31" s="167"/>
      <c r="L31" s="173"/>
      <c r="M31" s="170"/>
      <c r="P31" s="225">
        <f>'služba 2'!A13</f>
        <v>0</v>
      </c>
    </row>
    <row r="32" spans="1:16" ht="21.95" customHeight="1" x14ac:dyDescent="0.2">
      <c r="A32" s="143"/>
      <c r="B32" s="229" t="s">
        <v>38</v>
      </c>
      <c r="C32" s="233"/>
      <c r="D32" s="232"/>
      <c r="E32" s="176"/>
      <c r="F32" s="221"/>
      <c r="G32" s="452"/>
      <c r="H32" s="452"/>
      <c r="I32" s="452"/>
      <c r="J32" s="452"/>
      <c r="K32" s="167"/>
      <c r="L32" s="173"/>
      <c r="M32" s="170"/>
      <c r="P32" s="225">
        <f>'služba 3'!A13</f>
        <v>0</v>
      </c>
    </row>
    <row r="33" spans="1:16" ht="21.95" customHeight="1" thickBot="1" x14ac:dyDescent="0.25">
      <c r="A33" s="144"/>
      <c r="B33" s="230" t="s">
        <v>38</v>
      </c>
      <c r="C33" s="234"/>
      <c r="D33" s="132"/>
      <c r="E33" s="177"/>
      <c r="F33" s="223"/>
      <c r="G33" s="476"/>
      <c r="H33" s="476"/>
      <c r="I33" s="476"/>
      <c r="J33" s="476"/>
      <c r="K33" s="168"/>
      <c r="L33" s="174"/>
      <c r="M33" s="171"/>
      <c r="P33" s="186" t="s">
        <v>145</v>
      </c>
    </row>
    <row r="34" spans="1:16" ht="13.5" thickBot="1" x14ac:dyDescent="0.25">
      <c r="B34" s="1"/>
      <c r="L34" s="344">
        <f>SUM(L7:L33)</f>
        <v>0</v>
      </c>
    </row>
    <row r="35" spans="1:16" x14ac:dyDescent="0.2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</row>
    <row r="36" spans="1:16" x14ac:dyDescent="0.2">
      <c r="A36" s="146" t="s">
        <v>12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</row>
    <row r="37" spans="1:16" x14ac:dyDescent="0.2">
      <c r="A37" s="146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</row>
    <row r="38" spans="1:16" x14ac:dyDescent="0.2">
      <c r="A38" s="146" t="s">
        <v>86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</row>
    <row r="39" spans="1:16" x14ac:dyDescent="0.2">
      <c r="B39" s="450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</row>
    <row r="40" spans="1:16" x14ac:dyDescent="0.2">
      <c r="B40" s="450"/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</row>
    <row r="41" spans="1:16" x14ac:dyDescent="0.2">
      <c r="B41" s="450"/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</row>
  </sheetData>
  <sheetProtection formatCells="0" formatColumns="0" formatRows="0" autoFilter="0"/>
  <autoFilter ref="A5:M34">
    <filterColumn colId="6" showButton="0"/>
    <filterColumn colId="7" showButton="0"/>
    <filterColumn colId="8" showButton="0"/>
  </autoFilter>
  <mergeCells count="39">
    <mergeCell ref="G33:J33"/>
    <mergeCell ref="G27:J27"/>
    <mergeCell ref="G29:J29"/>
    <mergeCell ref="G30:J30"/>
    <mergeCell ref="G31:J31"/>
    <mergeCell ref="G32:J32"/>
    <mergeCell ref="G28:J28"/>
    <mergeCell ref="G26:J26"/>
    <mergeCell ref="A5:A6"/>
    <mergeCell ref="G22:J22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1:J21"/>
    <mergeCell ref="G18:J18"/>
    <mergeCell ref="F5:F6"/>
    <mergeCell ref="G20:J20"/>
    <mergeCell ref="B38:M41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3:J23"/>
    <mergeCell ref="G24:J24"/>
    <mergeCell ref="G25:J25"/>
  </mergeCells>
  <dataValidations count="3">
    <dataValidation type="list" allowBlank="1" showInputMessage="1" showErrorMessage="1" sqref="C7:C33">
      <formula1>$P$21:$P$26</formula1>
    </dataValidation>
    <dataValidation type="list" allowBlank="1" showInputMessage="1" showErrorMessage="1" sqref="B7:B33">
      <formula1>$P$5:$P$20</formula1>
    </dataValidation>
    <dataValidation type="list" allowBlank="1" showInputMessage="1" showErrorMessage="1" sqref="A7:A33">
      <formula1>$P$30:$P$32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5" sqref="A5:F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64"/>
      <c r="B1" s="364"/>
      <c r="C1" s="364"/>
      <c r="D1" s="364"/>
      <c r="E1" s="364"/>
      <c r="F1" s="364"/>
    </row>
    <row r="2" spans="1:10" ht="20.25" customHeight="1" x14ac:dyDescent="0.3">
      <c r="A2" s="365" t="s">
        <v>15</v>
      </c>
      <c r="B2" s="365"/>
      <c r="C2" s="365"/>
      <c r="D2" s="365"/>
      <c r="E2" s="365"/>
      <c r="F2" s="365"/>
    </row>
    <row r="3" spans="1:10" ht="20.25" customHeight="1" x14ac:dyDescent="0.3">
      <c r="A3" s="365" t="s">
        <v>9</v>
      </c>
      <c r="B3" s="365"/>
      <c r="C3" s="365"/>
      <c r="D3" s="365"/>
      <c r="E3" s="365"/>
      <c r="F3" s="365"/>
    </row>
    <row r="4" spans="1:10" ht="20.25" customHeight="1" x14ac:dyDescent="0.3">
      <c r="A4" s="178"/>
      <c r="B4" s="178"/>
      <c r="C4" s="178"/>
      <c r="D4" s="178"/>
      <c r="E4" s="178"/>
      <c r="F4" s="178"/>
    </row>
    <row r="5" spans="1:10" ht="20.25" customHeight="1" x14ac:dyDescent="0.2">
      <c r="A5" s="367" t="s">
        <v>157</v>
      </c>
      <c r="B5" s="367"/>
      <c r="C5" s="367"/>
      <c r="D5" s="367"/>
      <c r="E5" s="367"/>
      <c r="F5" s="367"/>
    </row>
    <row r="6" spans="1:10" ht="20.25" customHeight="1" x14ac:dyDescent="0.2">
      <c r="A6" s="367"/>
      <c r="B6" s="367"/>
      <c r="C6" s="367"/>
      <c r="D6" s="367"/>
      <c r="E6" s="367"/>
      <c r="F6" s="367"/>
    </row>
    <row r="7" spans="1:10" ht="20.25" customHeight="1" thickBot="1" x14ac:dyDescent="0.25">
      <c r="A7" s="366"/>
      <c r="B7" s="366"/>
      <c r="C7" s="366"/>
      <c r="D7" s="366"/>
      <c r="E7" s="366"/>
      <c r="F7" s="366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368" t="str">
        <f>'služba 1'!A8:F8</f>
        <v>Označení příjemce dotace:        dle VR</v>
      </c>
      <c r="B8" s="369"/>
      <c r="C8" s="369"/>
      <c r="D8" s="369"/>
      <c r="E8" s="369"/>
      <c r="F8" s="370"/>
      <c r="G8" s="55"/>
      <c r="H8" s="56"/>
      <c r="I8" s="54"/>
    </row>
    <row r="9" spans="1:10" s="3" customFormat="1" ht="14.25" customHeight="1" x14ac:dyDescent="0.2">
      <c r="A9" s="353" t="str">
        <f>'služba 1'!A9:F9</f>
        <v>Číslo smlouvy poskytovatele:      19/SML</v>
      </c>
      <c r="B9" s="371"/>
      <c r="C9" s="371"/>
      <c r="D9" s="371"/>
      <c r="E9" s="371"/>
      <c r="F9" s="372"/>
      <c r="G9" s="55"/>
      <c r="H9" s="57"/>
      <c r="I9" s="57"/>
    </row>
    <row r="10" spans="1:10" s="3" customFormat="1" ht="15" customHeight="1" x14ac:dyDescent="0.2">
      <c r="A10" s="353" t="s">
        <v>126</v>
      </c>
      <c r="B10" s="354"/>
      <c r="C10" s="354"/>
      <c r="D10" s="354"/>
      <c r="E10" s="354"/>
      <c r="F10" s="355"/>
      <c r="G10" s="58"/>
      <c r="H10" s="58"/>
      <c r="I10" s="58"/>
    </row>
    <row r="11" spans="1:10" s="3" customFormat="1" ht="15" customHeight="1" thickBot="1" x14ac:dyDescent="0.25">
      <c r="A11" s="373" t="s">
        <v>39</v>
      </c>
      <c r="B11" s="374"/>
      <c r="C11" s="184">
        <f>'služba 1'!C11</f>
        <v>0.9</v>
      </c>
      <c r="D11" s="375"/>
      <c r="E11" s="376"/>
      <c r="F11" s="377"/>
      <c r="G11" s="58"/>
      <c r="H11" s="58"/>
      <c r="I11" s="58"/>
    </row>
    <row r="12" spans="1:10" s="3" customFormat="1" ht="44.25" customHeight="1" x14ac:dyDescent="0.2">
      <c r="A12" s="276" t="s">
        <v>127</v>
      </c>
      <c r="B12" s="277" t="s">
        <v>128</v>
      </c>
      <c r="C12" s="277" t="s">
        <v>129</v>
      </c>
      <c r="D12" s="277" t="s">
        <v>33</v>
      </c>
      <c r="E12" s="277" t="s">
        <v>152</v>
      </c>
      <c r="F12" s="278" t="s">
        <v>31</v>
      </c>
      <c r="G12" s="58"/>
      <c r="H12" s="58"/>
      <c r="I12" s="58"/>
    </row>
    <row r="13" spans="1:10" s="3" customFormat="1" ht="39" customHeight="1" thickBot="1" x14ac:dyDescent="0.25">
      <c r="A13" s="264"/>
      <c r="B13" s="265"/>
      <c r="C13" s="265"/>
      <c r="D13" s="266"/>
      <c r="E13" s="267">
        <f>IF(C13&lt;D13,D13-C13,0)</f>
        <v>0</v>
      </c>
      <c r="F13" s="268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79"/>
      <c r="B14" s="180"/>
      <c r="C14" s="180"/>
      <c r="D14" s="181"/>
      <c r="E14" s="182"/>
      <c r="F14" s="183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49" t="s">
        <v>130</v>
      </c>
      <c r="B15" s="349"/>
      <c r="C15" s="349"/>
      <c r="D15" s="349"/>
      <c r="E15" s="349"/>
      <c r="F15" s="349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348"/>
      <c r="B16" s="348"/>
      <c r="C16" s="348"/>
      <c r="D16" s="348"/>
      <c r="E16" s="348"/>
      <c r="F16" s="348"/>
      <c r="G16" s="55"/>
      <c r="H16" s="67">
        <f>H14+H15</f>
        <v>0</v>
      </c>
      <c r="I16" s="55"/>
    </row>
    <row r="17" spans="1:6" s="3" customFormat="1" ht="15" customHeight="1" x14ac:dyDescent="0.2">
      <c r="A17" s="349" t="s">
        <v>131</v>
      </c>
      <c r="B17" s="349"/>
      <c r="C17" s="349"/>
      <c r="D17" s="349"/>
      <c r="E17" s="349"/>
      <c r="F17" s="349"/>
    </row>
    <row r="18" spans="1:6" s="3" customFormat="1" ht="141.75" customHeight="1" x14ac:dyDescent="0.2">
      <c r="A18" s="348"/>
      <c r="B18" s="348"/>
      <c r="C18" s="348"/>
      <c r="D18" s="348"/>
      <c r="E18" s="348"/>
      <c r="F18" s="348"/>
    </row>
    <row r="19" spans="1:6" s="3" customFormat="1" ht="18" customHeight="1" x14ac:dyDescent="0.2">
      <c r="A19" s="349" t="s">
        <v>132</v>
      </c>
      <c r="B19" s="349"/>
      <c r="C19" s="349"/>
      <c r="D19" s="349"/>
      <c r="E19" s="349"/>
      <c r="F19" s="349"/>
    </row>
    <row r="20" spans="1:6" s="3" customFormat="1" ht="129" customHeight="1" x14ac:dyDescent="0.2">
      <c r="A20" s="348"/>
      <c r="B20" s="348"/>
      <c r="C20" s="348"/>
      <c r="D20" s="348"/>
      <c r="E20" s="348"/>
      <c r="F20" s="348"/>
    </row>
    <row r="21" spans="1:6" s="3" customFormat="1" ht="15" customHeight="1" x14ac:dyDescent="0.2">
      <c r="A21" s="349" t="s">
        <v>133</v>
      </c>
      <c r="B21" s="349"/>
      <c r="C21" s="349"/>
      <c r="D21" s="349"/>
      <c r="E21" s="349"/>
      <c r="F21" s="349"/>
    </row>
    <row r="22" spans="1:6" s="3" customFormat="1" ht="162" customHeight="1" x14ac:dyDescent="0.2">
      <c r="A22" s="348"/>
      <c r="B22" s="348"/>
      <c r="C22" s="348"/>
      <c r="D22" s="348"/>
      <c r="E22" s="348"/>
      <c r="F22" s="348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64"/>
      <c r="B1" s="364"/>
      <c r="C1" s="364"/>
      <c r="D1" s="364"/>
      <c r="E1" s="364"/>
      <c r="F1" s="364"/>
    </row>
    <row r="2" spans="1:10" ht="20.25" customHeight="1" x14ac:dyDescent="0.3">
      <c r="A2" s="365" t="s">
        <v>15</v>
      </c>
      <c r="B2" s="365"/>
      <c r="C2" s="365"/>
      <c r="D2" s="365"/>
      <c r="E2" s="365"/>
      <c r="F2" s="365"/>
    </row>
    <row r="3" spans="1:10" ht="20.25" customHeight="1" x14ac:dyDescent="0.3">
      <c r="A3" s="365" t="s">
        <v>9</v>
      </c>
      <c r="B3" s="365"/>
      <c r="C3" s="365"/>
      <c r="D3" s="365"/>
      <c r="E3" s="365"/>
      <c r="F3" s="365"/>
    </row>
    <row r="4" spans="1:10" ht="20.25" customHeight="1" x14ac:dyDescent="0.3">
      <c r="A4" s="178"/>
      <c r="B4" s="178"/>
      <c r="C4" s="178"/>
      <c r="D4" s="178"/>
      <c r="E4" s="178"/>
      <c r="F4" s="178"/>
    </row>
    <row r="5" spans="1:10" ht="20.25" customHeight="1" x14ac:dyDescent="0.2">
      <c r="A5" s="367" t="s">
        <v>157</v>
      </c>
      <c r="B5" s="367"/>
      <c r="C5" s="367"/>
      <c r="D5" s="367"/>
      <c r="E5" s="367"/>
      <c r="F5" s="367"/>
    </row>
    <row r="6" spans="1:10" ht="20.25" customHeight="1" x14ac:dyDescent="0.2">
      <c r="A6" s="367"/>
      <c r="B6" s="367"/>
      <c r="C6" s="367"/>
      <c r="D6" s="367"/>
      <c r="E6" s="367"/>
      <c r="F6" s="367"/>
    </row>
    <row r="7" spans="1:10" ht="20.25" customHeight="1" thickBot="1" x14ac:dyDescent="0.25">
      <c r="A7" s="366"/>
      <c r="B7" s="366"/>
      <c r="C7" s="366"/>
      <c r="D7" s="366"/>
      <c r="E7" s="366"/>
      <c r="F7" s="366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368" t="str">
        <f>'služba 1'!A8:F8</f>
        <v>Označení příjemce dotace:        dle VR</v>
      </c>
      <c r="B8" s="369"/>
      <c r="C8" s="369"/>
      <c r="D8" s="369"/>
      <c r="E8" s="369"/>
      <c r="F8" s="370"/>
      <c r="G8" s="55"/>
      <c r="H8" s="56"/>
      <c r="I8" s="54"/>
    </row>
    <row r="9" spans="1:10" s="3" customFormat="1" ht="14.25" customHeight="1" x14ac:dyDescent="0.2">
      <c r="A9" s="353" t="str">
        <f>'služba 1'!A9:F9</f>
        <v>Číslo smlouvy poskytovatele:      19/SML</v>
      </c>
      <c r="B9" s="371"/>
      <c r="C9" s="371"/>
      <c r="D9" s="371"/>
      <c r="E9" s="371"/>
      <c r="F9" s="372"/>
      <c r="G9" s="55"/>
      <c r="H9" s="57"/>
      <c r="I9" s="57"/>
    </row>
    <row r="10" spans="1:10" s="3" customFormat="1" ht="15" customHeight="1" x14ac:dyDescent="0.2">
      <c r="A10" s="353" t="s">
        <v>126</v>
      </c>
      <c r="B10" s="354"/>
      <c r="C10" s="354"/>
      <c r="D10" s="354"/>
      <c r="E10" s="354"/>
      <c r="F10" s="355"/>
      <c r="G10" s="58"/>
      <c r="H10" s="58"/>
      <c r="I10" s="58"/>
    </row>
    <row r="11" spans="1:10" s="3" customFormat="1" ht="15" customHeight="1" thickBot="1" x14ac:dyDescent="0.25">
      <c r="A11" s="373" t="s">
        <v>39</v>
      </c>
      <c r="B11" s="374"/>
      <c r="C11" s="184">
        <f>'služba 1'!C11</f>
        <v>0.9</v>
      </c>
      <c r="D11" s="375"/>
      <c r="E11" s="376"/>
      <c r="F11" s="377"/>
      <c r="G11" s="58"/>
      <c r="H11" s="58"/>
      <c r="I11" s="58"/>
    </row>
    <row r="12" spans="1:10" s="3" customFormat="1" ht="44.25" customHeight="1" x14ac:dyDescent="0.2">
      <c r="A12" s="276" t="s">
        <v>127</v>
      </c>
      <c r="B12" s="277" t="s">
        <v>128</v>
      </c>
      <c r="C12" s="277" t="s">
        <v>129</v>
      </c>
      <c r="D12" s="277" t="s">
        <v>33</v>
      </c>
      <c r="E12" s="277" t="s">
        <v>152</v>
      </c>
      <c r="F12" s="278" t="s">
        <v>31</v>
      </c>
      <c r="G12" s="58"/>
      <c r="H12" s="58"/>
      <c r="I12" s="58"/>
    </row>
    <row r="13" spans="1:10" s="3" customFormat="1" ht="39" customHeight="1" thickBot="1" x14ac:dyDescent="0.25">
      <c r="A13" s="264"/>
      <c r="B13" s="265"/>
      <c r="C13" s="265"/>
      <c r="D13" s="266"/>
      <c r="E13" s="267">
        <f>IF(C13&lt;D13,D13-C13,0)</f>
        <v>0</v>
      </c>
      <c r="F13" s="268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79"/>
      <c r="B14" s="180"/>
      <c r="C14" s="180"/>
      <c r="D14" s="181"/>
      <c r="E14" s="182"/>
      <c r="F14" s="183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49" t="s">
        <v>130</v>
      </c>
      <c r="B15" s="349"/>
      <c r="C15" s="349"/>
      <c r="D15" s="349"/>
      <c r="E15" s="349"/>
      <c r="F15" s="349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348"/>
      <c r="B16" s="348"/>
      <c r="C16" s="348"/>
      <c r="D16" s="348"/>
      <c r="E16" s="348"/>
      <c r="F16" s="348"/>
      <c r="G16" s="55"/>
      <c r="H16" s="67">
        <f>H14+H15</f>
        <v>0</v>
      </c>
      <c r="I16" s="55"/>
    </row>
    <row r="17" spans="1:6" s="3" customFormat="1" ht="15" customHeight="1" x14ac:dyDescent="0.2">
      <c r="A17" s="349" t="s">
        <v>131</v>
      </c>
      <c r="B17" s="349"/>
      <c r="C17" s="349"/>
      <c r="D17" s="349"/>
      <c r="E17" s="349"/>
      <c r="F17" s="349"/>
    </row>
    <row r="18" spans="1:6" s="3" customFormat="1" ht="141.75" customHeight="1" x14ac:dyDescent="0.2">
      <c r="A18" s="378"/>
      <c r="B18" s="378"/>
      <c r="C18" s="378"/>
      <c r="D18" s="378"/>
      <c r="E18" s="378"/>
      <c r="F18" s="378"/>
    </row>
    <row r="19" spans="1:6" s="3" customFormat="1" ht="18" customHeight="1" x14ac:dyDescent="0.2">
      <c r="A19" s="349" t="s">
        <v>132</v>
      </c>
      <c r="B19" s="349"/>
      <c r="C19" s="349"/>
      <c r="D19" s="349"/>
      <c r="E19" s="349"/>
      <c r="F19" s="349"/>
    </row>
    <row r="20" spans="1:6" s="3" customFormat="1" ht="129" customHeight="1" x14ac:dyDescent="0.2">
      <c r="A20" s="379"/>
      <c r="B20" s="379"/>
      <c r="C20" s="379"/>
      <c r="D20" s="379"/>
      <c r="E20" s="379"/>
      <c r="F20" s="379"/>
    </row>
    <row r="21" spans="1:6" s="3" customFormat="1" ht="15" customHeight="1" x14ac:dyDescent="0.2">
      <c r="A21" s="349" t="s">
        <v>133</v>
      </c>
      <c r="B21" s="349"/>
      <c r="C21" s="349"/>
      <c r="D21" s="349"/>
      <c r="E21" s="349"/>
      <c r="F21" s="349"/>
    </row>
    <row r="22" spans="1:6" s="3" customFormat="1" ht="162" customHeight="1" x14ac:dyDescent="0.2">
      <c r="A22" s="348"/>
      <c r="B22" s="348"/>
      <c r="C22" s="348"/>
      <c r="D22" s="348"/>
      <c r="E22" s="348"/>
      <c r="F22" s="348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N61"/>
  <sheetViews>
    <sheetView showGridLines="0" view="pageBreakPreview" zoomScaleNormal="100" zoomScaleSheetLayoutView="100" workbookViewId="0">
      <selection activeCell="C38" sqref="C38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380" t="s">
        <v>134</v>
      </c>
      <c r="B1" s="380"/>
      <c r="C1" s="380"/>
      <c r="D1" s="380"/>
      <c r="E1" s="380"/>
      <c r="F1" s="380"/>
      <c r="G1" s="380"/>
    </row>
    <row r="2" spans="1:14" s="3" customFormat="1" ht="15" customHeight="1" x14ac:dyDescent="0.2">
      <c r="A2" s="11"/>
      <c r="B2" s="384">
        <f>'služba 1'!A13</f>
        <v>0</v>
      </c>
      <c r="C2" s="384"/>
      <c r="D2" s="384">
        <f>'služba 2'!A13</f>
        <v>0</v>
      </c>
      <c r="E2" s="384"/>
      <c r="F2" s="384">
        <f>'služba 3'!A13</f>
        <v>0</v>
      </c>
      <c r="G2" s="384"/>
      <c r="H2" s="78"/>
      <c r="I2" s="383"/>
      <c r="J2" s="383"/>
      <c r="K2" s="383"/>
      <c r="L2" s="383"/>
      <c r="M2" s="383"/>
      <c r="N2" s="383"/>
    </row>
    <row r="3" spans="1:14" s="3" customFormat="1" ht="15" customHeight="1" x14ac:dyDescent="0.2">
      <c r="A3" s="11"/>
      <c r="B3" s="385"/>
      <c r="C3" s="385"/>
      <c r="D3" s="385"/>
      <c r="E3" s="385"/>
      <c r="F3" s="385"/>
      <c r="G3" s="385"/>
      <c r="I3" s="383"/>
      <c r="J3" s="383"/>
      <c r="K3" s="383"/>
      <c r="L3" s="383"/>
      <c r="M3" s="383"/>
      <c r="N3" s="383"/>
    </row>
    <row r="4" spans="1:14" s="3" customFormat="1" ht="18.75" customHeight="1" x14ac:dyDescent="0.2">
      <c r="A4" s="279" t="s">
        <v>19</v>
      </c>
      <c r="B4" s="381" t="s">
        <v>3</v>
      </c>
      <c r="C4" s="382"/>
      <c r="D4" s="381" t="s">
        <v>3</v>
      </c>
      <c r="E4" s="382"/>
      <c r="F4" s="381" t="s">
        <v>3</v>
      </c>
      <c r="G4" s="382"/>
      <c r="I4" s="383"/>
      <c r="J4" s="383"/>
      <c r="K4" s="383"/>
      <c r="L4" s="383"/>
      <c r="M4" s="383"/>
      <c r="N4" s="383"/>
    </row>
    <row r="5" spans="1:14" s="3" customFormat="1" ht="20.100000000000001" customHeight="1" x14ac:dyDescent="0.2">
      <c r="A5" s="154" t="s">
        <v>11</v>
      </c>
      <c r="B5" s="69"/>
      <c r="C5" s="70">
        <f>'služba 1'!D13</f>
        <v>0</v>
      </c>
      <c r="D5" s="50"/>
      <c r="E5" s="49">
        <f>'služba 2'!D13</f>
        <v>0</v>
      </c>
      <c r="F5" s="50"/>
      <c r="G5" s="49">
        <f>'služba 3'!D13</f>
        <v>0</v>
      </c>
      <c r="I5" s="185"/>
      <c r="J5" s="185" t="s">
        <v>103</v>
      </c>
    </row>
    <row r="6" spans="1:14" s="3" customFormat="1" ht="20.100000000000001" customHeight="1" x14ac:dyDescent="0.2">
      <c r="A6" s="155" t="s">
        <v>38</v>
      </c>
      <c r="B6" s="190"/>
      <c r="C6" s="188">
        <v>0</v>
      </c>
      <c r="D6" s="190"/>
      <c r="E6" s="188">
        <v>0</v>
      </c>
      <c r="F6" s="190"/>
      <c r="G6" s="188">
        <v>0</v>
      </c>
      <c r="I6" s="149"/>
      <c r="J6" s="149" t="s">
        <v>89</v>
      </c>
    </row>
    <row r="7" spans="1:14" s="3" customFormat="1" ht="20.100000000000001" customHeight="1" x14ac:dyDescent="0.2">
      <c r="A7" s="155" t="s">
        <v>38</v>
      </c>
      <c r="B7" s="190"/>
      <c r="C7" s="188">
        <v>0</v>
      </c>
      <c r="D7" s="190"/>
      <c r="E7" s="188">
        <v>0</v>
      </c>
      <c r="F7" s="190"/>
      <c r="G7" s="188">
        <v>0</v>
      </c>
      <c r="I7" s="149"/>
      <c r="J7" s="149" t="s">
        <v>90</v>
      </c>
    </row>
    <row r="8" spans="1:14" s="3" customFormat="1" ht="20.100000000000001" customHeight="1" x14ac:dyDescent="0.2">
      <c r="A8" s="155" t="s">
        <v>38</v>
      </c>
      <c r="B8" s="190"/>
      <c r="C8" s="188">
        <v>0</v>
      </c>
      <c r="D8" s="190"/>
      <c r="E8" s="188">
        <v>0</v>
      </c>
      <c r="F8" s="190"/>
      <c r="G8" s="188">
        <v>0</v>
      </c>
      <c r="I8" s="149"/>
      <c r="J8" s="149" t="s">
        <v>99</v>
      </c>
    </row>
    <row r="9" spans="1:14" s="3" customFormat="1" ht="20.100000000000001" customHeight="1" x14ac:dyDescent="0.2">
      <c r="A9" s="155" t="s">
        <v>38</v>
      </c>
      <c r="B9" s="190"/>
      <c r="C9" s="188">
        <v>0</v>
      </c>
      <c r="D9" s="190"/>
      <c r="E9" s="188">
        <v>0</v>
      </c>
      <c r="F9" s="190"/>
      <c r="G9" s="188">
        <v>0</v>
      </c>
      <c r="I9" s="149"/>
      <c r="J9" s="149" t="s">
        <v>91</v>
      </c>
    </row>
    <row r="10" spans="1:14" s="3" customFormat="1" ht="20.100000000000001" customHeight="1" x14ac:dyDescent="0.2">
      <c r="A10" s="155" t="s">
        <v>38</v>
      </c>
      <c r="B10" s="190"/>
      <c r="C10" s="188">
        <v>0</v>
      </c>
      <c r="D10" s="190"/>
      <c r="E10" s="188">
        <v>0</v>
      </c>
      <c r="F10" s="190"/>
      <c r="G10" s="188">
        <v>0</v>
      </c>
      <c r="I10" s="149"/>
      <c r="J10" s="149" t="s">
        <v>92</v>
      </c>
    </row>
    <row r="11" spans="1:14" s="3" customFormat="1" ht="20.100000000000001" customHeight="1" x14ac:dyDescent="0.2">
      <c r="A11" s="68" t="s">
        <v>38</v>
      </c>
      <c r="B11" s="191"/>
      <c r="C11" s="189">
        <v>0</v>
      </c>
      <c r="D11" s="191"/>
      <c r="E11" s="189">
        <v>0</v>
      </c>
      <c r="F11" s="191"/>
      <c r="G11" s="189">
        <v>0</v>
      </c>
      <c r="I11" s="149"/>
      <c r="J11" s="149" t="s">
        <v>93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49"/>
      <c r="J12" s="149" t="s">
        <v>94</v>
      </c>
    </row>
    <row r="13" spans="1:14" s="3" customFormat="1" ht="28.5" customHeight="1" x14ac:dyDescent="0.2">
      <c r="A13" s="152" t="s">
        <v>97</v>
      </c>
      <c r="B13" s="390"/>
      <c r="C13" s="390"/>
      <c r="D13" s="390"/>
      <c r="E13" s="390"/>
      <c r="F13" s="390"/>
      <c r="G13" s="390"/>
      <c r="I13" s="149"/>
      <c r="J13" s="149" t="s">
        <v>95</v>
      </c>
    </row>
    <row r="14" spans="1:14" ht="15" customHeight="1" x14ac:dyDescent="0.25">
      <c r="A14" s="389" t="s">
        <v>135</v>
      </c>
      <c r="B14" s="389"/>
      <c r="C14" s="389"/>
      <c r="D14" s="389"/>
      <c r="E14" s="389"/>
      <c r="F14" s="389"/>
      <c r="G14" s="389"/>
      <c r="I14" s="151"/>
      <c r="J14" s="151" t="s">
        <v>96</v>
      </c>
    </row>
    <row r="15" spans="1:14" ht="15" customHeight="1" x14ac:dyDescent="0.25">
      <c r="A15" s="10"/>
      <c r="B15" s="384">
        <f>B2</f>
        <v>0</v>
      </c>
      <c r="C15" s="384"/>
      <c r="D15" s="384">
        <f>D2</f>
        <v>0</v>
      </c>
      <c r="E15" s="384"/>
      <c r="F15" s="384">
        <f>F2</f>
        <v>0</v>
      </c>
      <c r="G15" s="384"/>
      <c r="I15" s="151"/>
      <c r="J15" s="151" t="s">
        <v>98</v>
      </c>
    </row>
    <row r="16" spans="1:14" ht="15.75" customHeight="1" thickBot="1" x14ac:dyDescent="0.25">
      <c r="A16" s="20"/>
      <c r="B16" s="391"/>
      <c r="C16" s="391"/>
      <c r="D16" s="391"/>
      <c r="E16" s="391"/>
      <c r="F16" s="391"/>
      <c r="G16" s="391"/>
      <c r="I16" s="150"/>
      <c r="J16" s="150" t="s">
        <v>38</v>
      </c>
    </row>
    <row r="17" spans="1:7" ht="18.75" customHeight="1" thickBot="1" x14ac:dyDescent="0.25">
      <c r="A17" s="43"/>
      <c r="B17" s="386" t="s">
        <v>2</v>
      </c>
      <c r="C17" s="387"/>
      <c r="D17" s="386" t="s">
        <v>2</v>
      </c>
      <c r="E17" s="387"/>
      <c r="F17" s="386" t="s">
        <v>2</v>
      </c>
      <c r="G17" s="388"/>
    </row>
    <row r="18" spans="1:7" ht="38.25" customHeight="1" thickBot="1" x14ac:dyDescent="0.25">
      <c r="A18" s="44" t="s">
        <v>10</v>
      </c>
      <c r="B18" s="45" t="s">
        <v>112</v>
      </c>
      <c r="C18" s="46" t="s">
        <v>4</v>
      </c>
      <c r="D18" s="45" t="s">
        <v>112</v>
      </c>
      <c r="E18" s="46" t="s">
        <v>4</v>
      </c>
      <c r="F18" s="45" t="s">
        <v>112</v>
      </c>
      <c r="G18" s="46" t="s">
        <v>4</v>
      </c>
    </row>
    <row r="19" spans="1:7" s="3" customFormat="1" ht="18.75" customHeight="1" thickBot="1" x14ac:dyDescent="0.25">
      <c r="A19" s="281" t="s">
        <v>20</v>
      </c>
      <c r="B19" s="282">
        <f t="shared" ref="B19:G19" si="0">B20+B31+B33+B34+B41</f>
        <v>0</v>
      </c>
      <c r="C19" s="283">
        <f t="shared" si="0"/>
        <v>0</v>
      </c>
      <c r="D19" s="282">
        <f t="shared" si="0"/>
        <v>0</v>
      </c>
      <c r="E19" s="283">
        <f t="shared" si="0"/>
        <v>0</v>
      </c>
      <c r="F19" s="282">
        <f t="shared" si="0"/>
        <v>0</v>
      </c>
      <c r="G19" s="283">
        <f t="shared" si="0"/>
        <v>0</v>
      </c>
    </row>
    <row r="20" spans="1:7" s="3" customFormat="1" ht="38.25" customHeight="1" thickBot="1" x14ac:dyDescent="0.25">
      <c r="A20" s="284" t="s">
        <v>23</v>
      </c>
      <c r="B20" s="285">
        <f>SUM(B21:B26)</f>
        <v>0</v>
      </c>
      <c r="C20" s="286">
        <f t="shared" ref="C20:G20" si="1">SUM(C21:C26)</f>
        <v>0</v>
      </c>
      <c r="D20" s="285">
        <f t="shared" si="1"/>
        <v>0</v>
      </c>
      <c r="E20" s="286">
        <f t="shared" si="1"/>
        <v>0</v>
      </c>
      <c r="F20" s="285">
        <f t="shared" si="1"/>
        <v>0</v>
      </c>
      <c r="G20" s="286">
        <f t="shared" si="1"/>
        <v>0</v>
      </c>
    </row>
    <row r="21" spans="1:7" s="3" customFormat="1" ht="30" customHeight="1" x14ac:dyDescent="0.2">
      <c r="A21" s="147" t="s">
        <v>42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48" t="s">
        <v>87</v>
      </c>
      <c r="B22" s="33"/>
      <c r="C22" s="34"/>
      <c r="D22" s="33"/>
      <c r="E22" s="34"/>
      <c r="F22" s="33"/>
      <c r="G22" s="34"/>
    </row>
    <row r="23" spans="1:7" s="3" customFormat="1" ht="30" customHeight="1" x14ac:dyDescent="0.2">
      <c r="A23" s="148" t="s">
        <v>21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148" t="s">
        <v>88</v>
      </c>
      <c r="B24" s="33"/>
      <c r="C24" s="35"/>
      <c r="D24" s="33"/>
      <c r="E24" s="34"/>
      <c r="F24" s="33"/>
      <c r="G24" s="34"/>
    </row>
    <row r="25" spans="1:7" s="3" customFormat="1" ht="30" customHeight="1" x14ac:dyDescent="0.2">
      <c r="A25" s="72" t="s">
        <v>22</v>
      </c>
      <c r="B25" s="33"/>
      <c r="C25" s="34"/>
      <c r="D25" s="33"/>
      <c r="E25" s="34"/>
      <c r="F25" s="33"/>
      <c r="G25" s="34"/>
    </row>
    <row r="26" spans="1:7" s="3" customFormat="1" ht="30" customHeight="1" thickBot="1" x14ac:dyDescent="0.25">
      <c r="A26" s="145" t="s">
        <v>43</v>
      </c>
      <c r="B26" s="82"/>
      <c r="C26" s="83"/>
      <c r="D26" s="82"/>
      <c r="E26" s="83"/>
      <c r="F26" s="82"/>
      <c r="G26" s="83"/>
    </row>
    <row r="27" spans="1:7" s="3" customFormat="1" ht="30" customHeight="1" thickBot="1" x14ac:dyDescent="0.25">
      <c r="A27" s="294" t="s">
        <v>140</v>
      </c>
      <c r="B27" s="295">
        <f>SUM(B28:B30)</f>
        <v>0</v>
      </c>
      <c r="C27" s="296">
        <f t="shared" ref="C27:G27" si="2">SUM(C28:C30)</f>
        <v>0</v>
      </c>
      <c r="D27" s="295">
        <f t="shared" si="2"/>
        <v>0</v>
      </c>
      <c r="E27" s="296">
        <f t="shared" si="2"/>
        <v>0</v>
      </c>
      <c r="F27" s="295">
        <f t="shared" si="2"/>
        <v>0</v>
      </c>
      <c r="G27" s="296">
        <f t="shared" si="2"/>
        <v>0</v>
      </c>
    </row>
    <row r="28" spans="1:7" s="3" customFormat="1" ht="30" customHeight="1" x14ac:dyDescent="0.2">
      <c r="A28" s="341" t="s">
        <v>139</v>
      </c>
      <c r="B28" s="292"/>
      <c r="C28" s="293"/>
      <c r="D28" s="292"/>
      <c r="E28" s="293"/>
      <c r="F28" s="292"/>
      <c r="G28" s="293"/>
    </row>
    <row r="29" spans="1:7" s="3" customFormat="1" ht="30" customHeight="1" x14ac:dyDescent="0.2">
      <c r="A29" s="339" t="s">
        <v>139</v>
      </c>
      <c r="B29" s="290"/>
      <c r="C29" s="291"/>
      <c r="D29" s="290"/>
      <c r="E29" s="291"/>
      <c r="F29" s="290"/>
      <c r="G29" s="291"/>
    </row>
    <row r="30" spans="1:7" s="3" customFormat="1" ht="30" customHeight="1" thickBot="1" x14ac:dyDescent="0.25">
      <c r="A30" s="340" t="s">
        <v>139</v>
      </c>
      <c r="B30" s="288"/>
      <c r="C30" s="289"/>
      <c r="D30" s="288"/>
      <c r="E30" s="289"/>
      <c r="F30" s="288"/>
      <c r="G30" s="289"/>
    </row>
    <row r="31" spans="1:7" s="3" customFormat="1" ht="41.25" customHeight="1" thickBot="1" x14ac:dyDescent="0.25">
      <c r="A31" s="287" t="s">
        <v>101</v>
      </c>
      <c r="B31" s="262"/>
      <c r="C31" s="263"/>
      <c r="D31" s="262"/>
      <c r="E31" s="263"/>
      <c r="F31" s="262"/>
      <c r="G31" s="263"/>
    </row>
    <row r="32" spans="1:7" s="3" customFormat="1" ht="41.25" customHeight="1" thickBot="1" x14ac:dyDescent="0.25">
      <c r="A32" s="287" t="s">
        <v>137</v>
      </c>
      <c r="B32" s="262"/>
      <c r="C32" s="263"/>
      <c r="D32" s="262"/>
      <c r="E32" s="263"/>
      <c r="F32" s="262"/>
      <c r="G32" s="263"/>
    </row>
    <row r="33" spans="1:10" s="3" customFormat="1" ht="33" customHeight="1" thickBot="1" x14ac:dyDescent="0.25">
      <c r="A33" s="287" t="s">
        <v>102</v>
      </c>
      <c r="B33" s="262"/>
      <c r="C33" s="263"/>
      <c r="D33" s="262"/>
      <c r="E33" s="263"/>
      <c r="F33" s="262"/>
      <c r="G33" s="263"/>
    </row>
    <row r="34" spans="1:10" s="3" customFormat="1" ht="33" customHeight="1" thickBot="1" x14ac:dyDescent="0.25">
      <c r="A34" s="284" t="s">
        <v>27</v>
      </c>
      <c r="B34" s="285">
        <f t="shared" ref="B34:G34" si="3">SUM(B35:B40)</f>
        <v>0</v>
      </c>
      <c r="C34" s="286">
        <f t="shared" si="3"/>
        <v>0</v>
      </c>
      <c r="D34" s="285">
        <f t="shared" si="3"/>
        <v>0</v>
      </c>
      <c r="E34" s="286">
        <f t="shared" si="3"/>
        <v>0</v>
      </c>
      <c r="F34" s="285">
        <f t="shared" si="3"/>
        <v>0</v>
      </c>
      <c r="G34" s="286">
        <f t="shared" si="3"/>
        <v>0</v>
      </c>
    </row>
    <row r="35" spans="1:10" s="3" customFormat="1" ht="33" customHeight="1" x14ac:dyDescent="0.2">
      <c r="A35" s="71" t="s">
        <v>24</v>
      </c>
      <c r="B35" s="38"/>
      <c r="C35" s="39"/>
      <c r="D35" s="38"/>
      <c r="E35" s="39"/>
      <c r="F35" s="38"/>
      <c r="G35" s="39"/>
    </row>
    <row r="36" spans="1:10" s="3" customFormat="1" ht="33" customHeight="1" x14ac:dyDescent="0.2">
      <c r="A36" s="72" t="s">
        <v>34</v>
      </c>
      <c r="B36" s="33"/>
      <c r="C36" s="34"/>
      <c r="D36" s="33"/>
      <c r="E36" s="34"/>
      <c r="F36" s="33"/>
      <c r="G36" s="34"/>
    </row>
    <row r="37" spans="1:10" s="3" customFormat="1" ht="33" customHeight="1" x14ac:dyDescent="0.2">
      <c r="A37" s="153" t="s">
        <v>100</v>
      </c>
      <c r="B37" s="33"/>
      <c r="C37" s="34"/>
      <c r="D37" s="33"/>
      <c r="E37" s="34"/>
      <c r="F37" s="33"/>
      <c r="G37" s="34"/>
    </row>
    <row r="38" spans="1:10" s="3" customFormat="1" ht="40.5" customHeight="1" x14ac:dyDescent="0.2">
      <c r="A38" s="72" t="s">
        <v>25</v>
      </c>
      <c r="B38" s="33"/>
      <c r="C38" s="34"/>
      <c r="D38" s="33"/>
      <c r="E38" s="34"/>
      <c r="F38" s="33"/>
      <c r="G38" s="34"/>
    </row>
    <row r="39" spans="1:10" s="3" customFormat="1" ht="40.5" customHeight="1" x14ac:dyDescent="0.2">
      <c r="A39" s="145" t="s">
        <v>44</v>
      </c>
      <c r="B39" s="36"/>
      <c r="C39" s="37"/>
      <c r="D39" s="36"/>
      <c r="E39" s="37"/>
      <c r="F39" s="36"/>
      <c r="G39" s="37"/>
    </row>
    <row r="40" spans="1:10" s="3" customFormat="1" ht="33" customHeight="1" thickBot="1" x14ac:dyDescent="0.25">
      <c r="A40" s="73" t="s">
        <v>26</v>
      </c>
      <c r="B40" s="36"/>
      <c r="C40" s="37"/>
      <c r="D40" s="36"/>
      <c r="E40" s="37"/>
      <c r="F40" s="36"/>
      <c r="G40" s="37"/>
    </row>
    <row r="41" spans="1:10" s="3" customFormat="1" ht="39.75" customHeight="1" thickBot="1" x14ac:dyDescent="0.25">
      <c r="A41" s="284" t="s">
        <v>138</v>
      </c>
      <c r="B41" s="285">
        <f>SUM(B42:B44)</f>
        <v>0</v>
      </c>
      <c r="C41" s="286">
        <f>SUM(C42:C44)</f>
        <v>0</v>
      </c>
      <c r="D41" s="285">
        <f t="shared" ref="D41:G41" si="4">SUM(D42:D44)</f>
        <v>0</v>
      </c>
      <c r="E41" s="286">
        <f t="shared" si="4"/>
        <v>0</v>
      </c>
      <c r="F41" s="285">
        <f t="shared" si="4"/>
        <v>0</v>
      </c>
      <c r="G41" s="286">
        <f t="shared" si="4"/>
        <v>0</v>
      </c>
    </row>
    <row r="42" spans="1:10" s="3" customFormat="1" ht="20.25" customHeight="1" x14ac:dyDescent="0.2">
      <c r="A42" s="21" t="s">
        <v>28</v>
      </c>
      <c r="B42" s="38"/>
      <c r="C42" s="39"/>
      <c r="D42" s="38"/>
      <c r="E42" s="39"/>
      <c r="F42" s="38"/>
      <c r="G42" s="39"/>
    </row>
    <row r="43" spans="1:10" s="3" customFormat="1" ht="18.75" customHeight="1" x14ac:dyDescent="0.2">
      <c r="A43" s="22" t="s">
        <v>36</v>
      </c>
      <c r="B43" s="33"/>
      <c r="C43" s="34"/>
      <c r="D43" s="33"/>
      <c r="E43" s="34"/>
      <c r="F43" s="33"/>
      <c r="G43" s="34"/>
    </row>
    <row r="44" spans="1:10" s="3" customFormat="1" ht="18.75" customHeight="1" thickBot="1" x14ac:dyDescent="0.25">
      <c r="A44" s="23" t="s">
        <v>29</v>
      </c>
      <c r="B44" s="40"/>
      <c r="C44" s="41"/>
      <c r="D44" s="40"/>
      <c r="E44" s="41"/>
      <c r="F44" s="40"/>
      <c r="G44" s="41"/>
    </row>
    <row r="45" spans="1:10" s="3" customFormat="1" ht="18.75" customHeight="1" x14ac:dyDescent="0.2">
      <c r="A45" s="6"/>
      <c r="B45" s="6"/>
      <c r="C45" s="7"/>
    </row>
    <row r="48" spans="1:10" ht="13.5" thickBot="1" x14ac:dyDescent="0.25">
      <c r="A48" s="25" t="s">
        <v>30</v>
      </c>
      <c r="B48" s="25" t="str">
        <f>IF(B19='služba 1'!C13,"OK","Chyba aktivita 1")</f>
        <v>OK</v>
      </c>
      <c r="C48" s="25" t="str">
        <f>IF(C19='služba 1'!D13,"OK","Chyba aktivita 1")</f>
        <v>OK</v>
      </c>
      <c r="D48" s="25" t="str">
        <f>IF(D19='služba 2'!C13,"OK","Chyba aktivita 2")</f>
        <v>OK</v>
      </c>
      <c r="E48" s="25" t="str">
        <f>IF(E19='služba 2'!D13,"OK","Chyba aktivita 2")</f>
        <v>OK</v>
      </c>
      <c r="F48" s="25" t="str">
        <f>IF(F19='služba 3'!C13,"OK","Chyba aktivita 3")</f>
        <v>OK</v>
      </c>
      <c r="G48" s="25" t="str">
        <f>IF(G19='služba 3'!D13,"OK","Chyba aktivita 3")</f>
        <v>OK</v>
      </c>
      <c r="I48" s="25"/>
      <c r="J48" s="25"/>
    </row>
    <row r="49" spans="1:10" ht="13.5" thickBot="1" x14ac:dyDescent="0.25">
      <c r="A49" s="156">
        <f>'služba 1'!C11</f>
        <v>0.9</v>
      </c>
      <c r="B49" s="79">
        <f>B19*'služba 1'!H13</f>
        <v>0</v>
      </c>
      <c r="C49" s="27">
        <f>IF((B19*'služba 1'!H13)&gt;C19,B19-C19,((B19*'služba 1'!H13)-C19)+(B19-C19))</f>
        <v>0</v>
      </c>
      <c r="D49" s="79">
        <f>D19*'služba 2'!H13</f>
        <v>0</v>
      </c>
      <c r="E49" s="27">
        <f>IF((D19*'služba 2'!H13)&gt;E19,D19-E19,((D19*'služba 2'!H13)-E19)+(D19-E19))</f>
        <v>0</v>
      </c>
      <c r="F49" s="79">
        <f>F19*'služba 3'!H13</f>
        <v>0</v>
      </c>
      <c r="G49" s="27">
        <f>IF((F19*'služba 3'!H13)&gt;G19,F19-G19,((F19*'služba 3'!H13)-G19)+(F19-G19))</f>
        <v>0</v>
      </c>
      <c r="I49" s="26"/>
      <c r="J49" s="32"/>
    </row>
    <row r="50" spans="1:10" x14ac:dyDescent="0.2">
      <c r="A50" s="28"/>
      <c r="B50" s="28"/>
      <c r="C50" s="29" t="str">
        <f>IF(C51&lt;0,"vratka prostředků","prostředky org.")</f>
        <v>prostředky org.</v>
      </c>
      <c r="D50" s="29"/>
      <c r="E50" s="29" t="str">
        <f>IF(E51&lt;0,"vratka prostředků","prostředky org.")</f>
        <v>prostředky org.</v>
      </c>
      <c r="F50" s="29"/>
      <c r="G50" s="29" t="str">
        <f>IF(G51&lt;0,"vratka prostředků","prostředky org.")</f>
        <v>prostředky org.</v>
      </c>
      <c r="I50" s="29"/>
      <c r="J50" s="29"/>
    </row>
    <row r="51" spans="1:10" ht="13.5" thickBot="1" x14ac:dyDescent="0.25">
      <c r="A51" s="29"/>
      <c r="B51" s="28"/>
      <c r="C51" s="26">
        <f>C19-C5</f>
        <v>0</v>
      </c>
      <c r="D51" s="29"/>
      <c r="E51" s="26">
        <f>E19-E5</f>
        <v>0</v>
      </c>
      <c r="F51" s="29"/>
      <c r="G51" s="26">
        <f>G19-G5</f>
        <v>0</v>
      </c>
      <c r="I51" s="30"/>
      <c r="J51" s="31"/>
    </row>
    <row r="52" spans="1:10" x14ac:dyDescent="0.2">
      <c r="A52" s="157" t="s">
        <v>35</v>
      </c>
      <c r="B52" s="158"/>
      <c r="C52" s="159">
        <f>C5*0.01</f>
        <v>0</v>
      </c>
      <c r="D52" s="158"/>
      <c r="E52" s="159">
        <f>E5*0.01</f>
        <v>0</v>
      </c>
      <c r="F52" s="158"/>
      <c r="G52" s="159">
        <f>G5*0.01</f>
        <v>0</v>
      </c>
      <c r="H52" s="212"/>
    </row>
    <row r="53" spans="1:10" x14ac:dyDescent="0.2">
      <c r="A53" s="192"/>
      <c r="B53" s="193"/>
      <c r="C53" s="208">
        <f>C31</f>
        <v>0</v>
      </c>
      <c r="D53" s="193"/>
      <c r="E53" s="208">
        <f>E31</f>
        <v>0</v>
      </c>
      <c r="F53" s="193"/>
      <c r="G53" s="208">
        <f>G31</f>
        <v>0</v>
      </c>
      <c r="H53" s="213"/>
    </row>
    <row r="54" spans="1:10" x14ac:dyDescent="0.2">
      <c r="A54" s="192"/>
      <c r="B54" s="193"/>
      <c r="C54" s="209" t="str">
        <f>IF(C53&gt;C52,"dopočet vratky prostředků","OK")</f>
        <v>OK</v>
      </c>
      <c r="D54" s="193"/>
      <c r="E54" s="209" t="str">
        <f>IF(E53&gt;E52,"dopočet vratky prostředků","OK")</f>
        <v>OK</v>
      </c>
      <c r="F54" s="193"/>
      <c r="G54" s="209" t="str">
        <f>IF(G53&gt;G52,"dopočet vratky prostředků","OK")</f>
        <v>OK</v>
      </c>
      <c r="H54" s="213"/>
    </row>
    <row r="55" spans="1:10" ht="13.5" thickBot="1" x14ac:dyDescent="0.25">
      <c r="A55" s="160"/>
      <c r="B55" s="161"/>
      <c r="C55" s="214">
        <f>C52-C53</f>
        <v>0</v>
      </c>
      <c r="D55" s="214"/>
      <c r="E55" s="214">
        <f>E52-E53</f>
        <v>0</v>
      </c>
      <c r="F55" s="214"/>
      <c r="G55" s="214">
        <f>G52-G53</f>
        <v>0</v>
      </c>
      <c r="H55" s="215"/>
    </row>
    <row r="56" spans="1:10" x14ac:dyDescent="0.2">
      <c r="A56" s="162" t="s">
        <v>136</v>
      </c>
      <c r="B56" s="158"/>
      <c r="C56" s="196">
        <f>C5*0.06</f>
        <v>0</v>
      </c>
      <c r="D56" s="197"/>
      <c r="E56" s="196">
        <f>E5*0.06</f>
        <v>0</v>
      </c>
      <c r="F56" s="197"/>
      <c r="G56" s="196">
        <f>G5*0.06</f>
        <v>0</v>
      </c>
      <c r="H56" s="212"/>
    </row>
    <row r="57" spans="1:10" x14ac:dyDescent="0.2">
      <c r="A57" s="192"/>
      <c r="B57" s="193"/>
      <c r="C57" s="211">
        <f>C38</f>
        <v>0</v>
      </c>
      <c r="D57" s="210"/>
      <c r="E57" s="211">
        <f>E38</f>
        <v>0</v>
      </c>
      <c r="F57" s="210"/>
      <c r="G57" s="211">
        <f>G38</f>
        <v>0</v>
      </c>
      <c r="H57" s="213"/>
    </row>
    <row r="58" spans="1:10" x14ac:dyDescent="0.2">
      <c r="A58" s="216"/>
      <c r="B58" s="193"/>
      <c r="C58" s="210" t="str">
        <f>IF(C57&gt;C56,"dopočet vratky prostředků","OK")</f>
        <v>OK</v>
      </c>
      <c r="D58" s="210"/>
      <c r="E58" s="210" t="str">
        <f>IF(E57&gt;E56,"dopočet vratky prostředků","OK")</f>
        <v>OK</v>
      </c>
      <c r="F58" s="210"/>
      <c r="G58" s="210" t="str">
        <f>IF(G57&gt;G56,"dopočet vratky prostředků","OK")</f>
        <v>OK</v>
      </c>
      <c r="H58" s="213"/>
    </row>
    <row r="59" spans="1:10" ht="13.5" thickBot="1" x14ac:dyDescent="0.25">
      <c r="A59" s="160"/>
      <c r="B59" s="161"/>
      <c r="C59" s="214">
        <f>C56-C57</f>
        <v>0</v>
      </c>
      <c r="D59" s="214"/>
      <c r="E59" s="214">
        <f>E56-E57</f>
        <v>0</v>
      </c>
      <c r="F59" s="214"/>
      <c r="G59" s="214">
        <f>G56-G57</f>
        <v>0</v>
      </c>
      <c r="H59" s="215"/>
    </row>
    <row r="60" spans="1:10" x14ac:dyDescent="0.2">
      <c r="A60" s="28"/>
      <c r="B60" s="28"/>
      <c r="C60" s="28"/>
      <c r="D60" s="28"/>
      <c r="E60" s="28"/>
      <c r="F60" s="28"/>
      <c r="G60" s="28"/>
    </row>
    <row r="61" spans="1:10" ht="76.5" x14ac:dyDescent="3.05">
      <c r="A61" s="207" t="s">
        <v>110</v>
      </c>
      <c r="C61" s="206" t="str">
        <f>IF(IF(AND(C55&lt;0,C59&lt;0),C55+C59,IF(AND(C55&gt;0,C59&lt;0),C59,IF(AND(C55&lt;0,C59&gt;0),C55))),IF(AND(C55&lt;0,C59&lt;0),C55+C59,IF(AND(C55&gt;0,C59&lt;0),C59,IF(AND(C55&lt;0,C59&gt;0),C55))),"ok")</f>
        <v>ok</v>
      </c>
      <c r="D61" s="206"/>
      <c r="E61" s="206" t="str">
        <f>IF(IF(AND(E55&lt;0,E59&lt;0),E55+E59,IF(AND(E55&gt;0,E59&lt;0),E59,IF(AND(E55&lt;0,E59&gt;0),E55))),IF(AND(E55&lt;0,E59&lt;0),E55+E59,IF(AND(E55&gt;0,E59&lt;0),E59,IF(AND(E55&lt;0,E59&gt;0),E55))),"ok")</f>
        <v>ok</v>
      </c>
      <c r="F61" s="206"/>
      <c r="G61" s="206" t="str">
        <f>IF(IF(AND(G55&lt;0,G59&lt;0),G55+G59,IF(AND(G55&gt;0,G59&lt;0),G59,IF(AND(G55&lt;0,G59&gt;0),G55))),IF(AND(G55&lt;0,G59&lt;0),G55+G59,IF(AND(G55&gt;0,G59&lt;0),G59,IF(AND(G55&lt;0,G59&gt;0),G55))),"ok")</f>
        <v>ok</v>
      </c>
    </row>
  </sheetData>
  <sheetProtection formatCells="0" formatColumns="0" formatRows="0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18"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54:G54 C58:G58">
    <cfRule type="containsText" dxfId="81" priority="59" operator="containsText" text="dopočet vratky prostředků">
      <formula>NOT(ISERROR(SEARCH("dopočet vratky prostředků",C54)))</formula>
    </cfRule>
    <cfRule type="containsText" dxfId="80" priority="64" operator="containsText" text="OK">
      <formula>NOT(ISERROR(SEARCH("OK",C54)))</formula>
    </cfRule>
  </conditionalFormatting>
  <conditionalFormatting sqref="C55:G55 C59:G59">
    <cfRule type="cellIs" dxfId="79" priority="57" operator="greaterThan">
      <formula>0</formula>
    </cfRule>
    <cfRule type="cellIs" dxfId="78" priority="58" operator="lessThan">
      <formula>0</formula>
    </cfRule>
    <cfRule type="cellIs" dxfId="77" priority="62" operator="greaterThan">
      <formula>0</formula>
    </cfRule>
    <cfRule type="cellIs" dxfId="76" priority="63" operator="greaterThan">
      <formula>0</formula>
    </cfRule>
  </conditionalFormatting>
  <conditionalFormatting sqref="C59:G59 C55:G55">
    <cfRule type="cellIs" dxfId="75" priority="61" operator="lessThan">
      <formula>0</formula>
    </cfRule>
  </conditionalFormatting>
  <conditionalFormatting sqref="C58:G58">
    <cfRule type="containsText" dxfId="74" priority="60" operator="containsText" text="OK">
      <formula>NOT(ISERROR(SEARCH("OK",C58)))</formula>
    </cfRule>
  </conditionalFormatting>
  <conditionalFormatting sqref="C21">
    <cfRule type="cellIs" dxfId="73" priority="56" operator="greaterThan">
      <formula>$B$21</formula>
    </cfRule>
  </conditionalFormatting>
  <conditionalFormatting sqref="C22">
    <cfRule type="cellIs" dxfId="72" priority="55" operator="greaterThan">
      <formula>$B$22</formula>
    </cfRule>
  </conditionalFormatting>
  <conditionalFormatting sqref="C23">
    <cfRule type="cellIs" dxfId="71" priority="54" operator="greaterThan">
      <formula>$B$23</formula>
    </cfRule>
  </conditionalFormatting>
  <conditionalFormatting sqref="C24">
    <cfRule type="cellIs" dxfId="70" priority="53" operator="greaterThan">
      <formula>$B$24</formula>
    </cfRule>
  </conditionalFormatting>
  <conditionalFormatting sqref="C25">
    <cfRule type="cellIs" dxfId="69" priority="52" operator="greaterThan">
      <formula>$B$25</formula>
    </cfRule>
  </conditionalFormatting>
  <conditionalFormatting sqref="C26 C28:C30">
    <cfRule type="cellIs" dxfId="68" priority="51" operator="greaterThan">
      <formula>$B$26</formula>
    </cfRule>
  </conditionalFormatting>
  <conditionalFormatting sqref="C31:C32">
    <cfRule type="cellIs" dxfId="67" priority="50" operator="greaterThan">
      <formula>$B$31</formula>
    </cfRule>
  </conditionalFormatting>
  <conditionalFormatting sqref="C33">
    <cfRule type="cellIs" dxfId="66" priority="49" operator="greaterThan">
      <formula>$B$33</formula>
    </cfRule>
  </conditionalFormatting>
  <conditionalFormatting sqref="C35">
    <cfRule type="cellIs" dxfId="65" priority="48" operator="greaterThan">
      <formula>$B$35</formula>
    </cfRule>
  </conditionalFormatting>
  <conditionalFormatting sqref="C36">
    <cfRule type="cellIs" dxfId="64" priority="46" operator="greaterThan">
      <formula>$B$36</formula>
    </cfRule>
  </conditionalFormatting>
  <conditionalFormatting sqref="C37">
    <cfRule type="cellIs" dxfId="63" priority="45" operator="greaterThan">
      <formula>$B$37</formula>
    </cfRule>
  </conditionalFormatting>
  <conditionalFormatting sqref="C38">
    <cfRule type="cellIs" dxfId="62" priority="44" operator="greaterThan">
      <formula>$B$38</formula>
    </cfRule>
  </conditionalFormatting>
  <conditionalFormatting sqref="C39">
    <cfRule type="cellIs" dxfId="61" priority="43" operator="greaterThan">
      <formula>$B$39</formula>
    </cfRule>
  </conditionalFormatting>
  <conditionalFormatting sqref="C40">
    <cfRule type="cellIs" dxfId="60" priority="42" operator="greaterThan">
      <formula>$B$40</formula>
    </cfRule>
  </conditionalFormatting>
  <conditionalFormatting sqref="C42">
    <cfRule type="cellIs" dxfId="59" priority="41" operator="greaterThan">
      <formula>$B$42</formula>
    </cfRule>
  </conditionalFormatting>
  <conditionalFormatting sqref="C43">
    <cfRule type="cellIs" dxfId="58" priority="40" operator="greaterThan">
      <formula>$B$43</formula>
    </cfRule>
  </conditionalFormatting>
  <conditionalFormatting sqref="C44">
    <cfRule type="cellIs" dxfId="57" priority="39" operator="greaterThan">
      <formula>$B$44</formula>
    </cfRule>
  </conditionalFormatting>
  <conditionalFormatting sqref="E21">
    <cfRule type="cellIs" dxfId="56" priority="38" operator="greaterThan">
      <formula>$D$21</formula>
    </cfRule>
  </conditionalFormatting>
  <conditionalFormatting sqref="E22">
    <cfRule type="cellIs" dxfId="55" priority="37" operator="greaterThan">
      <formula>$D$22</formula>
    </cfRule>
  </conditionalFormatting>
  <conditionalFormatting sqref="E23">
    <cfRule type="cellIs" dxfId="54" priority="36" operator="greaterThan">
      <formula>$D$23</formula>
    </cfRule>
  </conditionalFormatting>
  <conditionalFormatting sqref="E24">
    <cfRule type="cellIs" dxfId="53" priority="35" operator="greaterThan">
      <formula>$D$24</formula>
    </cfRule>
  </conditionalFormatting>
  <conditionalFormatting sqref="E25">
    <cfRule type="cellIs" dxfId="52" priority="34" operator="greaterThan">
      <formula>$D$25</formula>
    </cfRule>
  </conditionalFormatting>
  <conditionalFormatting sqref="E26 E28:E30">
    <cfRule type="cellIs" dxfId="51" priority="33" operator="greaterThan">
      <formula>$D$26</formula>
    </cfRule>
  </conditionalFormatting>
  <conditionalFormatting sqref="E31:E32">
    <cfRule type="cellIs" dxfId="50" priority="32" operator="greaterThan">
      <formula>$D$31</formula>
    </cfRule>
  </conditionalFormatting>
  <conditionalFormatting sqref="E33">
    <cfRule type="cellIs" dxfId="49" priority="31" operator="greaterThan">
      <formula>$D$33</formula>
    </cfRule>
  </conditionalFormatting>
  <conditionalFormatting sqref="E35">
    <cfRule type="cellIs" dxfId="48" priority="30" operator="greaterThan">
      <formula>$D$35</formula>
    </cfRule>
  </conditionalFormatting>
  <conditionalFormatting sqref="E36">
    <cfRule type="cellIs" dxfId="47" priority="28" operator="greaterThan">
      <formula>$D$36</formula>
    </cfRule>
  </conditionalFormatting>
  <conditionalFormatting sqref="E37">
    <cfRule type="cellIs" dxfId="46" priority="27" operator="greaterThan">
      <formula>$D$37</formula>
    </cfRule>
  </conditionalFormatting>
  <conditionalFormatting sqref="E38">
    <cfRule type="cellIs" dxfId="45" priority="26" operator="greaterThan">
      <formula>$D$38</formula>
    </cfRule>
  </conditionalFormatting>
  <conditionalFormatting sqref="E39">
    <cfRule type="cellIs" dxfId="44" priority="25" operator="greaterThan">
      <formula>$D$39</formula>
    </cfRule>
  </conditionalFormatting>
  <conditionalFormatting sqref="E40">
    <cfRule type="cellIs" dxfId="43" priority="23" operator="greaterThan">
      <formula>$D$40</formula>
    </cfRule>
    <cfRule type="cellIs" dxfId="42" priority="24" operator="greaterThan">
      <formula>$D$40</formula>
    </cfRule>
  </conditionalFormatting>
  <conditionalFormatting sqref="E42">
    <cfRule type="cellIs" dxfId="41" priority="22" operator="greaterThan">
      <formula>$D$42</formula>
    </cfRule>
  </conditionalFormatting>
  <conditionalFormatting sqref="E43">
    <cfRule type="cellIs" dxfId="40" priority="21" operator="greaterThan">
      <formula>$D$43</formula>
    </cfRule>
  </conditionalFormatting>
  <conditionalFormatting sqref="E44">
    <cfRule type="cellIs" dxfId="39" priority="20" operator="greaterThan">
      <formula>$D$44</formula>
    </cfRule>
  </conditionalFormatting>
  <conditionalFormatting sqref="G21">
    <cfRule type="cellIs" dxfId="38" priority="19" operator="greaterThan">
      <formula>$F$21</formula>
    </cfRule>
  </conditionalFormatting>
  <conditionalFormatting sqref="G22">
    <cfRule type="cellIs" dxfId="37" priority="18" operator="greaterThan">
      <formula>$F$22</formula>
    </cfRule>
  </conditionalFormatting>
  <conditionalFormatting sqref="G23">
    <cfRule type="cellIs" dxfId="36" priority="17" operator="greaterThan">
      <formula>$F$23</formula>
    </cfRule>
  </conditionalFormatting>
  <conditionalFormatting sqref="G24">
    <cfRule type="cellIs" dxfId="35" priority="16" operator="greaterThan">
      <formula>$F$24</formula>
    </cfRule>
  </conditionalFormatting>
  <conditionalFormatting sqref="G25">
    <cfRule type="cellIs" dxfId="34" priority="15" operator="greaterThan">
      <formula>$F$25</formula>
    </cfRule>
  </conditionalFormatting>
  <conditionalFormatting sqref="G26 G28:G30">
    <cfRule type="cellIs" dxfId="33" priority="14" operator="greaterThan">
      <formula>$F$26</formula>
    </cfRule>
  </conditionalFormatting>
  <conditionalFormatting sqref="G31:G32">
    <cfRule type="cellIs" dxfId="32" priority="12" operator="greaterThan">
      <formula>$F$31</formula>
    </cfRule>
    <cfRule type="cellIs" dxfId="31" priority="13" operator="greaterThan">
      <formula>$F$31</formula>
    </cfRule>
  </conditionalFormatting>
  <conditionalFormatting sqref="G33">
    <cfRule type="cellIs" dxfId="30" priority="11" operator="greaterThan">
      <formula>$F$33</formula>
    </cfRule>
  </conditionalFormatting>
  <conditionalFormatting sqref="G35">
    <cfRule type="cellIs" dxfId="29" priority="10" operator="greaterThan">
      <formula>$F$35</formula>
    </cfRule>
  </conditionalFormatting>
  <conditionalFormatting sqref="G36">
    <cfRule type="cellIs" dxfId="28" priority="8" operator="greaterThan">
      <formula>$F$36</formula>
    </cfRule>
  </conditionalFormatting>
  <conditionalFormatting sqref="G37">
    <cfRule type="cellIs" dxfId="27" priority="7" operator="greaterThan">
      <formula>$F$37</formula>
    </cfRule>
  </conditionalFormatting>
  <conditionalFormatting sqref="G38">
    <cfRule type="cellIs" dxfId="26" priority="6" operator="greaterThan">
      <formula>$F$38</formula>
    </cfRule>
  </conditionalFormatting>
  <conditionalFormatting sqref="G39">
    <cfRule type="cellIs" dxfId="25" priority="5" operator="greaterThan">
      <formula>$F$39</formula>
    </cfRule>
  </conditionalFormatting>
  <conditionalFormatting sqref="G40">
    <cfRule type="cellIs" dxfId="24" priority="4" operator="greaterThan">
      <formula>$F$40</formula>
    </cfRule>
  </conditionalFormatting>
  <conditionalFormatting sqref="G42">
    <cfRule type="cellIs" dxfId="23" priority="3" operator="greaterThan">
      <formula>$F$42</formula>
    </cfRule>
  </conditionalFormatting>
  <conditionalFormatting sqref="G43">
    <cfRule type="cellIs" dxfId="22" priority="2" operator="greaterThan">
      <formula>$F$43</formula>
    </cfRule>
  </conditionalFormatting>
  <conditionalFormatting sqref="G44">
    <cfRule type="cellIs" dxfId="21" priority="1" operator="greaterThan">
      <formula>$F$44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é přidělené dotace na projekt/aktivitu. _x000a_ " sqref="C31:C32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33"/>
    <dataValidation type="list" allowBlank="1" showInputMessage="1" showErrorMessage="1" sqref="A6:A11">
      <formula1>$J$6:$J$16</formula1>
    </dataValidation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42:C43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5" fitToHeight="2" orientation="portrait" r:id="rId5"/>
  <headerFooter alignWithMargins="0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0"/>
  <sheetViews>
    <sheetView showGridLines="0" view="pageBreakPreview" topLeftCell="A13" zoomScaleNormal="100" zoomScaleSheetLayoutView="100" workbookViewId="0">
      <selection activeCell="I13" sqref="I13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380" t="s">
        <v>160</v>
      </c>
      <c r="B1" s="380"/>
      <c r="C1" s="380"/>
      <c r="D1" s="380"/>
      <c r="E1" s="380"/>
      <c r="F1" s="380"/>
      <c r="G1" s="380"/>
      <c r="H1" s="380"/>
      <c r="I1" s="227"/>
      <c r="K1" s="258"/>
    </row>
    <row r="2" spans="1:16" s="3" customFormat="1" ht="15" customHeight="1" x14ac:dyDescent="0.2">
      <c r="A2" s="227"/>
      <c r="B2" s="384">
        <f>'služba 1'!A13</f>
        <v>0</v>
      </c>
      <c r="C2" s="384"/>
      <c r="D2" s="235"/>
      <c r="E2" s="384">
        <f>'služba 2'!A13</f>
        <v>0</v>
      </c>
      <c r="F2" s="384"/>
      <c r="G2" s="235"/>
      <c r="H2" s="384">
        <f>'služba 3'!A13</f>
        <v>0</v>
      </c>
      <c r="I2" s="384"/>
      <c r="J2" s="78"/>
      <c r="K2" s="383"/>
      <c r="L2" s="383"/>
      <c r="M2" s="383"/>
      <c r="N2" s="383"/>
      <c r="O2" s="383"/>
      <c r="P2" s="383"/>
    </row>
    <row r="3" spans="1:16" s="3" customFormat="1" ht="15" customHeight="1" x14ac:dyDescent="0.2">
      <c r="A3" s="227"/>
      <c r="B3" s="385"/>
      <c r="C3" s="385"/>
      <c r="D3" s="236"/>
      <c r="E3" s="385"/>
      <c r="F3" s="385"/>
      <c r="G3" s="236"/>
      <c r="H3" s="385"/>
      <c r="I3" s="385"/>
      <c r="K3" s="383"/>
      <c r="L3" s="383"/>
      <c r="M3" s="383"/>
      <c r="N3" s="383"/>
      <c r="O3" s="383"/>
      <c r="P3" s="383"/>
    </row>
    <row r="4" spans="1:16" s="3" customFormat="1" ht="18.75" customHeight="1" x14ac:dyDescent="0.2">
      <c r="A4" s="279" t="s">
        <v>19</v>
      </c>
      <c r="B4" s="297" t="s">
        <v>118</v>
      </c>
      <c r="C4" s="280" t="s">
        <v>117</v>
      </c>
      <c r="D4" s="280"/>
      <c r="E4" s="280" t="s">
        <v>118</v>
      </c>
      <c r="F4" s="280" t="s">
        <v>117</v>
      </c>
      <c r="G4" s="280"/>
      <c r="H4" s="280" t="s">
        <v>119</v>
      </c>
      <c r="I4" s="280" t="s">
        <v>117</v>
      </c>
      <c r="J4" s="280"/>
      <c r="K4" s="383"/>
      <c r="L4" s="383"/>
      <c r="M4" s="383"/>
      <c r="N4" s="383"/>
      <c r="O4" s="383"/>
      <c r="P4" s="383"/>
    </row>
    <row r="5" spans="1:16" s="3" customFormat="1" ht="20.100000000000001" customHeight="1" x14ac:dyDescent="0.2">
      <c r="A5" s="154" t="s">
        <v>11</v>
      </c>
      <c r="B5" s="237">
        <f>'služba 1'!D13</f>
        <v>0</v>
      </c>
      <c r="C5" s="301">
        <f>B5</f>
        <v>0</v>
      </c>
      <c r="D5" s="301"/>
      <c r="E5" s="49">
        <f>'služba 2'!D13</f>
        <v>0</v>
      </c>
      <c r="F5" s="306">
        <f>E5</f>
        <v>0</v>
      </c>
      <c r="G5" s="306"/>
      <c r="H5" s="49">
        <f>'služba 3'!D13</f>
        <v>0</v>
      </c>
      <c r="I5" s="306">
        <f>H5</f>
        <v>0</v>
      </c>
      <c r="J5" s="306"/>
      <c r="K5" s="185"/>
      <c r="L5" s="185" t="s">
        <v>103</v>
      </c>
    </row>
    <row r="6" spans="1:16" s="3" customFormat="1" ht="20.100000000000001" customHeight="1" x14ac:dyDescent="0.2">
      <c r="A6" s="298" t="str">
        <f>souhrn!A6</f>
        <v>-</v>
      </c>
      <c r="B6" s="238">
        <v>0</v>
      </c>
      <c r="C6" s="302">
        <f>souhrn!C6</f>
        <v>0</v>
      </c>
      <c r="D6" s="302"/>
      <c r="E6" s="188">
        <v>0</v>
      </c>
      <c r="F6" s="302">
        <f>souhrn!E6</f>
        <v>0</v>
      </c>
      <c r="G6" s="302"/>
      <c r="H6" s="188">
        <v>0</v>
      </c>
      <c r="I6" s="302">
        <f>souhrn!G6</f>
        <v>0</v>
      </c>
      <c r="J6" s="302"/>
      <c r="K6" s="149"/>
      <c r="L6" s="149" t="s">
        <v>89</v>
      </c>
      <c r="P6" s="257" t="s">
        <v>121</v>
      </c>
    </row>
    <row r="7" spans="1:16" s="3" customFormat="1" ht="20.100000000000001" customHeight="1" x14ac:dyDescent="0.2">
      <c r="A7" s="298" t="str">
        <f>souhrn!A7</f>
        <v>-</v>
      </c>
      <c r="B7" s="238">
        <v>0</v>
      </c>
      <c r="C7" s="302">
        <f>souhrn!C7</f>
        <v>0</v>
      </c>
      <c r="D7" s="302"/>
      <c r="E7" s="188">
        <v>0</v>
      </c>
      <c r="F7" s="302">
        <f>souhrn!E7</f>
        <v>0</v>
      </c>
      <c r="G7" s="302"/>
      <c r="H7" s="188">
        <v>0</v>
      </c>
      <c r="I7" s="302">
        <f>souhrn!G7</f>
        <v>0</v>
      </c>
      <c r="J7" s="302"/>
      <c r="K7" s="149"/>
      <c r="L7" s="149" t="s">
        <v>90</v>
      </c>
      <c r="P7" s="257" t="s">
        <v>122</v>
      </c>
    </row>
    <row r="8" spans="1:16" s="3" customFormat="1" ht="20.100000000000001" customHeight="1" x14ac:dyDescent="0.2">
      <c r="A8" s="298" t="str">
        <f>souhrn!A8</f>
        <v>-</v>
      </c>
      <c r="B8" s="238">
        <v>0</v>
      </c>
      <c r="C8" s="302">
        <f>souhrn!C8</f>
        <v>0</v>
      </c>
      <c r="D8" s="302"/>
      <c r="E8" s="188">
        <v>0</v>
      </c>
      <c r="F8" s="302">
        <f>souhrn!E8</f>
        <v>0</v>
      </c>
      <c r="G8" s="302"/>
      <c r="H8" s="188">
        <v>0</v>
      </c>
      <c r="I8" s="302">
        <f>souhrn!G8</f>
        <v>0</v>
      </c>
      <c r="J8" s="302"/>
      <c r="K8" s="149"/>
      <c r="L8" s="149" t="s">
        <v>99</v>
      </c>
    </row>
    <row r="9" spans="1:16" s="3" customFormat="1" ht="20.100000000000001" customHeight="1" x14ac:dyDescent="0.2">
      <c r="A9" s="298" t="str">
        <f>souhrn!A9</f>
        <v>-</v>
      </c>
      <c r="B9" s="238">
        <v>0</v>
      </c>
      <c r="C9" s="302">
        <f>souhrn!C9</f>
        <v>0</v>
      </c>
      <c r="D9" s="302"/>
      <c r="E9" s="188">
        <v>0</v>
      </c>
      <c r="F9" s="302">
        <f>souhrn!E9</f>
        <v>0</v>
      </c>
      <c r="G9" s="302"/>
      <c r="H9" s="188">
        <v>0</v>
      </c>
      <c r="I9" s="302">
        <f>souhrn!G9</f>
        <v>0</v>
      </c>
      <c r="J9" s="302"/>
      <c r="K9" s="149"/>
      <c r="L9" s="149" t="s">
        <v>91</v>
      </c>
    </row>
    <row r="10" spans="1:16" s="3" customFormat="1" ht="20.100000000000001" customHeight="1" x14ac:dyDescent="0.2">
      <c r="A10" s="298" t="str">
        <f>souhrn!A10</f>
        <v>-</v>
      </c>
      <c r="B10" s="238">
        <v>0</v>
      </c>
      <c r="C10" s="302">
        <f>souhrn!C10</f>
        <v>0</v>
      </c>
      <c r="D10" s="302"/>
      <c r="E10" s="188">
        <v>0</v>
      </c>
      <c r="F10" s="302">
        <f>souhrn!E10</f>
        <v>0</v>
      </c>
      <c r="G10" s="302"/>
      <c r="H10" s="188">
        <v>0</v>
      </c>
      <c r="I10" s="302">
        <f>souhrn!G10</f>
        <v>0</v>
      </c>
      <c r="J10" s="302"/>
      <c r="K10" s="149"/>
      <c r="L10" s="149" t="s">
        <v>92</v>
      </c>
    </row>
    <row r="11" spans="1:16" s="3" customFormat="1" ht="20.100000000000001" customHeight="1" x14ac:dyDescent="0.2">
      <c r="A11" s="299" t="str">
        <f>souhrn!A11</f>
        <v>-</v>
      </c>
      <c r="B11" s="239">
        <v>0</v>
      </c>
      <c r="C11" s="303">
        <f>souhrn!C11</f>
        <v>0</v>
      </c>
      <c r="D11" s="303"/>
      <c r="E11" s="189">
        <v>0</v>
      </c>
      <c r="F11" s="303">
        <f>souhrn!E11</f>
        <v>0</v>
      </c>
      <c r="G11" s="303"/>
      <c r="H11" s="189">
        <v>0</v>
      </c>
      <c r="I11" s="303">
        <f>souhrn!G11</f>
        <v>0</v>
      </c>
      <c r="J11" s="303"/>
      <c r="K11" s="149"/>
      <c r="L11" s="149" t="s">
        <v>93</v>
      </c>
    </row>
    <row r="12" spans="1:16" s="3" customFormat="1" ht="18.75" customHeight="1" x14ac:dyDescent="0.2">
      <c r="A12" s="300" t="s">
        <v>1</v>
      </c>
      <c r="B12" s="240">
        <f t="shared" ref="B12:I12" si="0">SUM(B5:B11)</f>
        <v>0</v>
      </c>
      <c r="C12" s="304">
        <f t="shared" si="0"/>
        <v>0</v>
      </c>
      <c r="D12" s="305"/>
      <c r="E12" s="17">
        <f t="shared" si="0"/>
        <v>0</v>
      </c>
      <c r="F12" s="307">
        <f t="shared" si="0"/>
        <v>0</v>
      </c>
      <c r="G12" s="307"/>
      <c r="H12" s="15">
        <f t="shared" si="0"/>
        <v>0</v>
      </c>
      <c r="I12" s="305">
        <f t="shared" si="0"/>
        <v>0</v>
      </c>
      <c r="J12" s="307"/>
      <c r="K12" s="149"/>
      <c r="L12" s="149" t="s">
        <v>94</v>
      </c>
    </row>
    <row r="13" spans="1:16" s="3" customFormat="1" ht="28.5" customHeight="1" x14ac:dyDescent="0.2">
      <c r="A13" s="152" t="s">
        <v>97</v>
      </c>
      <c r="B13" s="253"/>
      <c r="C13" s="253"/>
      <c r="D13" s="253"/>
      <c r="E13" s="253"/>
      <c r="F13" s="253"/>
      <c r="G13" s="253"/>
      <c r="H13" s="253"/>
      <c r="I13" s="256"/>
      <c r="K13" s="149"/>
      <c r="L13" s="149" t="s">
        <v>95</v>
      </c>
    </row>
    <row r="14" spans="1:16" ht="15" customHeight="1" x14ac:dyDescent="0.25">
      <c r="A14" s="389" t="s">
        <v>161</v>
      </c>
      <c r="B14" s="389"/>
      <c r="C14" s="389"/>
      <c r="D14" s="389"/>
      <c r="E14" s="389"/>
      <c r="F14" s="389"/>
      <c r="G14" s="389"/>
      <c r="H14" s="389"/>
      <c r="I14" s="226"/>
      <c r="K14" s="151"/>
      <c r="L14" s="151" t="s">
        <v>96</v>
      </c>
    </row>
    <row r="15" spans="1:16" ht="15" customHeight="1" x14ac:dyDescent="0.25">
      <c r="A15" s="226"/>
      <c r="B15" s="384">
        <f>'služba 1'!A13</f>
        <v>0</v>
      </c>
      <c r="C15" s="384"/>
      <c r="D15" s="235"/>
      <c r="E15" s="384">
        <f>'služba 2'!A13</f>
        <v>0</v>
      </c>
      <c r="F15" s="384"/>
      <c r="G15" s="235"/>
      <c r="H15" s="384">
        <f>'služba 3'!A13</f>
        <v>0</v>
      </c>
      <c r="I15" s="384"/>
      <c r="K15" s="151"/>
      <c r="L15" s="151" t="s">
        <v>98</v>
      </c>
    </row>
    <row r="16" spans="1:16" ht="15.75" customHeight="1" thickBot="1" x14ac:dyDescent="0.25">
      <c r="A16" s="20"/>
      <c r="B16" s="384"/>
      <c r="C16" s="384"/>
      <c r="D16" s="235"/>
      <c r="E16" s="384"/>
      <c r="F16" s="384"/>
      <c r="G16" s="235"/>
      <c r="H16" s="384"/>
      <c r="I16" s="384"/>
      <c r="K16" s="150"/>
      <c r="L16" s="150" t="s">
        <v>38</v>
      </c>
    </row>
    <row r="17" spans="1:10" ht="18.75" customHeight="1" thickBot="1" x14ac:dyDescent="0.25">
      <c r="A17" s="392"/>
      <c r="B17" s="393"/>
      <c r="C17" s="393"/>
      <c r="D17" s="393"/>
      <c r="E17" s="393"/>
      <c r="F17" s="393"/>
      <c r="G17" s="393"/>
      <c r="H17" s="393"/>
      <c r="I17" s="393"/>
      <c r="J17" s="394"/>
    </row>
    <row r="18" spans="1:10" ht="38.25" customHeight="1" thickBot="1" x14ac:dyDescent="0.25">
      <c r="A18" s="44" t="s">
        <v>10</v>
      </c>
      <c r="B18" s="347" t="s">
        <v>162</v>
      </c>
      <c r="C18" s="246" t="s">
        <v>120</v>
      </c>
      <c r="D18" s="246"/>
      <c r="E18" s="347" t="s">
        <v>162</v>
      </c>
      <c r="F18" s="246" t="s">
        <v>120</v>
      </c>
      <c r="G18" s="246"/>
      <c r="H18" s="347" t="s">
        <v>162</v>
      </c>
      <c r="I18" s="246" t="s">
        <v>120</v>
      </c>
      <c r="J18" s="246"/>
    </row>
    <row r="19" spans="1:10" s="3" customFormat="1" ht="18.75" customHeight="1" thickBot="1" x14ac:dyDescent="0.25">
      <c r="A19" s="281" t="s">
        <v>20</v>
      </c>
      <c r="B19" s="309">
        <f>B20+B31+B32+B33+B40</f>
        <v>0</v>
      </c>
      <c r="C19" s="309">
        <f>C20+C31+C32+C33+C40</f>
        <v>0</v>
      </c>
      <c r="D19" s="309"/>
      <c r="E19" s="309">
        <f>E20+E31+E32+E33+E40</f>
        <v>0</v>
      </c>
      <c r="F19" s="309">
        <f>F20+F31+F32+F33+F40</f>
        <v>0</v>
      </c>
      <c r="G19" s="309"/>
      <c r="H19" s="309">
        <f>H20+H31+H32+H33+H40</f>
        <v>0</v>
      </c>
      <c r="I19" s="309">
        <f>I20+I31+I32+I33+I40</f>
        <v>0</v>
      </c>
      <c r="J19" s="309"/>
    </row>
    <row r="20" spans="1:10" s="3" customFormat="1" ht="38.25" customHeight="1" thickBot="1" x14ac:dyDescent="0.25">
      <c r="A20" s="284" t="s">
        <v>23</v>
      </c>
      <c r="B20" s="308">
        <f>SUM(B21:B26)</f>
        <v>0</v>
      </c>
      <c r="C20" s="308">
        <f>SUM(C21:C26)</f>
        <v>0</v>
      </c>
      <c r="D20" s="308"/>
      <c r="E20" s="308">
        <f>SUM(E21:E26)</f>
        <v>0</v>
      </c>
      <c r="F20" s="308">
        <f>SUM(F21:F26)</f>
        <v>0</v>
      </c>
      <c r="G20" s="310"/>
      <c r="H20" s="310">
        <f>SUM(H21:H26)</f>
        <v>0</v>
      </c>
      <c r="I20" s="310">
        <f>SUM(I21:I26)</f>
        <v>0</v>
      </c>
      <c r="J20" s="310"/>
    </row>
    <row r="21" spans="1:10" s="3" customFormat="1" ht="30" customHeight="1" x14ac:dyDescent="0.2">
      <c r="A21" s="147" t="s">
        <v>42</v>
      </c>
      <c r="B21" s="247"/>
      <c r="C21" s="311">
        <f>souhrn!C21</f>
        <v>0</v>
      </c>
      <c r="D21" s="312" t="str">
        <f>IF(C21&gt;B21,CHAR(81),IF(C21&lt;B21,CHAR(82),CHAR(82)))</f>
        <v>R</v>
      </c>
      <c r="E21" s="247"/>
      <c r="F21" s="317">
        <f>souhrn!E21</f>
        <v>0</v>
      </c>
      <c r="G21" s="312" t="str">
        <f>IF(F21&gt;E21,CHAR(81),IF(F21&lt;E21,CHAR(82),CHAR(82)))</f>
        <v>R</v>
      </c>
      <c r="H21" s="241"/>
      <c r="I21" s="311">
        <f>souhrn!G21</f>
        <v>0</v>
      </c>
      <c r="J21" s="312" t="str">
        <f>IF(I21&gt;H21,CHAR(81),IF(I21&lt;H21,CHAR(82),CHAR(82)))</f>
        <v>R</v>
      </c>
    </row>
    <row r="22" spans="1:10" s="3" customFormat="1" ht="30" customHeight="1" x14ac:dyDescent="0.2">
      <c r="A22" s="147" t="s">
        <v>141</v>
      </c>
      <c r="B22" s="247"/>
      <c r="C22" s="311">
        <f>souhrn!C22</f>
        <v>0</v>
      </c>
      <c r="D22" s="312" t="str">
        <f>IF(C22&gt;B22,CHAR(81),IF(C22&lt;B22,CHAR(82),CHAR(82)))</f>
        <v>R</v>
      </c>
      <c r="E22" s="247"/>
      <c r="F22" s="317">
        <f>souhrn!E22</f>
        <v>0</v>
      </c>
      <c r="G22" s="312" t="str">
        <f>IF(F22&gt;E22,CHAR(81),IF(F22&lt;E22,CHAR(82),CHAR(82)))</f>
        <v>R</v>
      </c>
      <c r="H22" s="241"/>
      <c r="I22" s="311">
        <f>souhrn!G22</f>
        <v>0</v>
      </c>
      <c r="J22" s="312" t="str">
        <f>IF(I22&gt;H22,CHAR(81),IF(I22&lt;H22,CHAR(82),CHAR(82)))</f>
        <v>R</v>
      </c>
    </row>
    <row r="23" spans="1:10" s="3" customFormat="1" ht="30" customHeight="1" x14ac:dyDescent="0.2">
      <c r="A23" s="148" t="s">
        <v>21</v>
      </c>
      <c r="B23" s="249"/>
      <c r="C23" s="311">
        <f>souhrn!C23</f>
        <v>0</v>
      </c>
      <c r="D23" s="312" t="str">
        <f t="shared" ref="D23:D43" si="1">IF(C23&gt;B23,CHAR(81),IF(C23&lt;B23,CHAR(82),CHAR(82)))</f>
        <v>R</v>
      </c>
      <c r="E23" s="248"/>
      <c r="F23" s="317">
        <f>souhrn!E23</f>
        <v>0</v>
      </c>
      <c r="G23" s="312" t="str">
        <f t="shared" ref="G23:G43" si="2">IF(F23&gt;E23,CHAR(81),IF(F23&lt;E23,CHAR(82),CHAR(82)))</f>
        <v>R</v>
      </c>
      <c r="H23" s="242"/>
      <c r="I23" s="311">
        <f>souhrn!G23</f>
        <v>0</v>
      </c>
      <c r="J23" s="312" t="str">
        <f t="shared" ref="J23:J43" si="3">IF(I23&gt;H23,CHAR(81),IF(I23&lt;H23,CHAR(82),CHAR(82)))</f>
        <v>R</v>
      </c>
    </row>
    <row r="24" spans="1:10" s="3" customFormat="1" ht="30" customHeight="1" x14ac:dyDescent="0.2">
      <c r="A24" s="148" t="s">
        <v>88</v>
      </c>
      <c r="B24" s="249"/>
      <c r="C24" s="311">
        <f>souhrn!C24</f>
        <v>0</v>
      </c>
      <c r="D24" s="312" t="str">
        <f t="shared" si="1"/>
        <v>R</v>
      </c>
      <c r="E24" s="248"/>
      <c r="F24" s="317">
        <f>souhrn!E24</f>
        <v>0</v>
      </c>
      <c r="G24" s="312" t="str">
        <f t="shared" si="2"/>
        <v>R</v>
      </c>
      <c r="H24" s="242"/>
      <c r="I24" s="311">
        <f>souhrn!G24</f>
        <v>0</v>
      </c>
      <c r="J24" s="312" t="str">
        <f t="shared" si="3"/>
        <v>R</v>
      </c>
    </row>
    <row r="25" spans="1:10" s="3" customFormat="1" ht="30" customHeight="1" x14ac:dyDescent="0.2">
      <c r="A25" s="72" t="s">
        <v>22</v>
      </c>
      <c r="B25" s="248"/>
      <c r="C25" s="311">
        <f>souhrn!C25</f>
        <v>0</v>
      </c>
      <c r="D25" s="312" t="str">
        <f t="shared" si="1"/>
        <v>R</v>
      </c>
      <c r="E25" s="248"/>
      <c r="F25" s="317">
        <f>souhrn!E25</f>
        <v>0</v>
      </c>
      <c r="G25" s="312" t="str">
        <f t="shared" si="2"/>
        <v>R</v>
      </c>
      <c r="H25" s="242"/>
      <c r="I25" s="311">
        <f>souhrn!G25</f>
        <v>0</v>
      </c>
      <c r="J25" s="312" t="str">
        <f t="shared" si="3"/>
        <v>R</v>
      </c>
    </row>
    <row r="26" spans="1:10" s="3" customFormat="1" ht="30" customHeight="1" thickBot="1" x14ac:dyDescent="0.25">
      <c r="A26" s="145" t="s">
        <v>43</v>
      </c>
      <c r="B26" s="250"/>
      <c r="C26" s="313">
        <f>souhrn!C26</f>
        <v>0</v>
      </c>
      <c r="D26" s="314" t="str">
        <f t="shared" si="1"/>
        <v>R</v>
      </c>
      <c r="E26" s="250"/>
      <c r="F26" s="318">
        <f>souhrn!E26</f>
        <v>0</v>
      </c>
      <c r="G26" s="314" t="str">
        <f t="shared" si="2"/>
        <v>R</v>
      </c>
      <c r="H26" s="243"/>
      <c r="I26" s="313">
        <f>souhrn!G26</f>
        <v>0</v>
      </c>
      <c r="J26" s="314" t="str">
        <f t="shared" si="3"/>
        <v>R</v>
      </c>
    </row>
    <row r="27" spans="1:10" s="3" customFormat="1" ht="30" customHeight="1" thickBot="1" x14ac:dyDescent="0.25">
      <c r="A27" s="287" t="s">
        <v>142</v>
      </c>
      <c r="B27" s="334">
        <f>SUM(B28:B30)</f>
        <v>0</v>
      </c>
      <c r="C27" s="315">
        <f>SUM(C28:C30)</f>
        <v>0</v>
      </c>
      <c r="D27" s="335" t="str">
        <f t="shared" ref="D27:D30" si="4">IF(C27&gt;B27,CHAR(81),IF(C27&lt;B27,CHAR(82),CHAR(82)))</f>
        <v>R</v>
      </c>
      <c r="E27" s="334">
        <f>SUM(E28:E30)</f>
        <v>0</v>
      </c>
      <c r="F27" s="319">
        <f>SUM(F28:F30)</f>
        <v>0</v>
      </c>
      <c r="G27" s="335" t="str">
        <f t="shared" ref="G27:G30" si="5">IF(F27&gt;E27,CHAR(81),IF(F27&lt;E27,CHAR(82),CHAR(82)))</f>
        <v>R</v>
      </c>
      <c r="H27" s="336">
        <f>SUM(H28:H30)</f>
        <v>0</v>
      </c>
      <c r="I27" s="315">
        <f>SUM(I28:I30)</f>
        <v>0</v>
      </c>
      <c r="J27" s="335" t="str">
        <f t="shared" ref="J27:J30" si="6">IF(I27&gt;H27,CHAR(81),IF(I27&lt;H27,CHAR(82),CHAR(82)))</f>
        <v>R</v>
      </c>
    </row>
    <row r="28" spans="1:10" s="3" customFormat="1" ht="30" customHeight="1" x14ac:dyDescent="0.2">
      <c r="A28" s="338" t="s">
        <v>139</v>
      </c>
      <c r="B28" s="337"/>
      <c r="C28" s="325">
        <f>souhrn!C28</f>
        <v>0</v>
      </c>
      <c r="D28" s="326" t="str">
        <f t="shared" si="4"/>
        <v>R</v>
      </c>
      <c r="E28" s="324"/>
      <c r="F28" s="327">
        <f>souhrn!E28</f>
        <v>0</v>
      </c>
      <c r="G28" s="326" t="str">
        <f t="shared" si="5"/>
        <v>R</v>
      </c>
      <c r="H28" s="328"/>
      <c r="I28" s="325">
        <f>souhrn!G28</f>
        <v>0</v>
      </c>
      <c r="J28" s="326" t="str">
        <f t="shared" si="6"/>
        <v>R</v>
      </c>
    </row>
    <row r="29" spans="1:10" s="3" customFormat="1" ht="30" customHeight="1" x14ac:dyDescent="0.2">
      <c r="A29" s="339" t="s">
        <v>139</v>
      </c>
      <c r="B29" s="329"/>
      <c r="C29" s="330">
        <f>souhrn!C29</f>
        <v>0</v>
      </c>
      <c r="D29" s="331" t="str">
        <f t="shared" si="4"/>
        <v>R</v>
      </c>
      <c r="E29" s="329"/>
      <c r="F29" s="332">
        <f>souhrn!E29</f>
        <v>0</v>
      </c>
      <c r="G29" s="331" t="str">
        <f t="shared" si="5"/>
        <v>R</v>
      </c>
      <c r="H29" s="333"/>
      <c r="I29" s="330">
        <f>souhrn!G29</f>
        <v>0</v>
      </c>
      <c r="J29" s="312" t="str">
        <f t="shared" si="6"/>
        <v>R</v>
      </c>
    </row>
    <row r="30" spans="1:10" s="3" customFormat="1" ht="30" customHeight="1" thickBot="1" x14ac:dyDescent="0.25">
      <c r="A30" s="340" t="s">
        <v>139</v>
      </c>
      <c r="B30" s="322"/>
      <c r="C30" s="313">
        <f>souhrn!C30</f>
        <v>0</v>
      </c>
      <c r="D30" s="314" t="str">
        <f t="shared" si="4"/>
        <v>R</v>
      </c>
      <c r="E30" s="322"/>
      <c r="F30" s="318">
        <f>souhrn!E30</f>
        <v>0</v>
      </c>
      <c r="G30" s="314" t="str">
        <f t="shared" si="5"/>
        <v>R</v>
      </c>
      <c r="H30" s="323"/>
      <c r="I30" s="313">
        <f>souhrn!G30</f>
        <v>0</v>
      </c>
      <c r="J30" s="314" t="str">
        <f t="shared" si="6"/>
        <v>R</v>
      </c>
    </row>
    <row r="31" spans="1:10" s="3" customFormat="1" ht="41.25" customHeight="1" thickBot="1" x14ac:dyDescent="0.25">
      <c r="A31" s="261" t="s">
        <v>101</v>
      </c>
      <c r="B31" s="259"/>
      <c r="C31" s="315">
        <f>souhrn!C31</f>
        <v>0</v>
      </c>
      <c r="D31" s="316" t="str">
        <f t="shared" si="1"/>
        <v>R</v>
      </c>
      <c r="E31" s="259"/>
      <c r="F31" s="319">
        <f>souhrn!E31</f>
        <v>0</v>
      </c>
      <c r="G31" s="316" t="str">
        <f t="shared" si="2"/>
        <v>R</v>
      </c>
      <c r="H31" s="260"/>
      <c r="I31" s="315">
        <f>souhrn!G31</f>
        <v>0</v>
      </c>
      <c r="J31" s="316" t="str">
        <f t="shared" si="3"/>
        <v>R</v>
      </c>
    </row>
    <row r="32" spans="1:10" s="3" customFormat="1" ht="33" customHeight="1" thickBot="1" x14ac:dyDescent="0.25">
      <c r="A32" s="261" t="s">
        <v>102</v>
      </c>
      <c r="B32" s="259"/>
      <c r="C32" s="315">
        <f>souhrn!C33</f>
        <v>0</v>
      </c>
      <c r="D32" s="316" t="str">
        <f t="shared" si="1"/>
        <v>R</v>
      </c>
      <c r="E32" s="259"/>
      <c r="F32" s="319">
        <f>souhrn!E33</f>
        <v>0</v>
      </c>
      <c r="G32" s="316" t="str">
        <f t="shared" si="2"/>
        <v>R</v>
      </c>
      <c r="H32" s="260"/>
      <c r="I32" s="315">
        <f>souhrn!G33</f>
        <v>0</v>
      </c>
      <c r="J32" s="316" t="str">
        <f t="shared" si="3"/>
        <v>R</v>
      </c>
    </row>
    <row r="33" spans="1:12" s="3" customFormat="1" ht="33" customHeight="1" thickBot="1" x14ac:dyDescent="0.25">
      <c r="A33" s="284" t="s">
        <v>27</v>
      </c>
      <c r="B33" s="308">
        <f>SUM(B34:B39)</f>
        <v>0</v>
      </c>
      <c r="C33" s="308">
        <f>SUM(C34:C39)</f>
        <v>0</v>
      </c>
      <c r="D33" s="335" t="str">
        <f t="shared" si="1"/>
        <v>R</v>
      </c>
      <c r="E33" s="308">
        <f>SUM(E34:E39)</f>
        <v>0</v>
      </c>
      <c r="F33" s="308">
        <f>SUM(F34:F39)</f>
        <v>0</v>
      </c>
      <c r="G33" s="335" t="str">
        <f t="shared" si="2"/>
        <v>R</v>
      </c>
      <c r="H33" s="308">
        <f>SUM(H34:H39)</f>
        <v>0</v>
      </c>
      <c r="I33" s="315">
        <f>SUM(I34:I39)</f>
        <v>0</v>
      </c>
      <c r="J33" s="335" t="str">
        <f t="shared" si="3"/>
        <v>R</v>
      </c>
    </row>
    <row r="34" spans="1:12" s="3" customFormat="1" ht="33" customHeight="1" x14ac:dyDescent="0.2">
      <c r="A34" s="71" t="s">
        <v>24</v>
      </c>
      <c r="B34" s="247"/>
      <c r="C34" s="311">
        <f>souhrn!C35</f>
        <v>0</v>
      </c>
      <c r="D34" s="312" t="str">
        <f t="shared" si="1"/>
        <v>R</v>
      </c>
      <c r="E34" s="247"/>
      <c r="F34" s="317">
        <f>souhrn!E35</f>
        <v>0</v>
      </c>
      <c r="G34" s="312" t="str">
        <f t="shared" si="2"/>
        <v>R</v>
      </c>
      <c r="H34" s="241"/>
      <c r="I34" s="311">
        <f>souhrn!G35</f>
        <v>0</v>
      </c>
      <c r="J34" s="312" t="str">
        <f t="shared" si="3"/>
        <v>R</v>
      </c>
    </row>
    <row r="35" spans="1:12" s="3" customFormat="1" ht="33" customHeight="1" x14ac:dyDescent="0.2">
      <c r="A35" s="72" t="s">
        <v>34</v>
      </c>
      <c r="B35" s="248"/>
      <c r="C35" s="311">
        <f>souhrn!C36</f>
        <v>0</v>
      </c>
      <c r="D35" s="312" t="str">
        <f t="shared" si="1"/>
        <v>R</v>
      </c>
      <c r="E35" s="248"/>
      <c r="F35" s="317">
        <f>souhrn!E36</f>
        <v>0</v>
      </c>
      <c r="G35" s="312" t="str">
        <f t="shared" si="2"/>
        <v>R</v>
      </c>
      <c r="H35" s="242"/>
      <c r="I35" s="311">
        <f>souhrn!G36</f>
        <v>0</v>
      </c>
      <c r="J35" s="312" t="str">
        <f t="shared" si="3"/>
        <v>R</v>
      </c>
    </row>
    <row r="36" spans="1:12" s="3" customFormat="1" ht="33" customHeight="1" x14ac:dyDescent="0.2">
      <c r="A36" s="153" t="s">
        <v>100</v>
      </c>
      <c r="B36" s="248"/>
      <c r="C36" s="311">
        <f>souhrn!C37</f>
        <v>0</v>
      </c>
      <c r="D36" s="312" t="str">
        <f t="shared" si="1"/>
        <v>R</v>
      </c>
      <c r="E36" s="248"/>
      <c r="F36" s="317">
        <f>souhrn!E37</f>
        <v>0</v>
      </c>
      <c r="G36" s="312" t="str">
        <f t="shared" si="2"/>
        <v>R</v>
      </c>
      <c r="H36" s="242"/>
      <c r="I36" s="311">
        <f>souhrn!G37</f>
        <v>0</v>
      </c>
      <c r="J36" s="312" t="str">
        <f t="shared" si="3"/>
        <v>R</v>
      </c>
    </row>
    <row r="37" spans="1:12" s="3" customFormat="1" ht="40.5" customHeight="1" x14ac:dyDescent="0.2">
      <c r="A37" s="72" t="s">
        <v>25</v>
      </c>
      <c r="B37" s="248"/>
      <c r="C37" s="311">
        <f>souhrn!C38</f>
        <v>0</v>
      </c>
      <c r="D37" s="312" t="str">
        <f t="shared" si="1"/>
        <v>R</v>
      </c>
      <c r="E37" s="248"/>
      <c r="F37" s="317">
        <f>souhrn!E38</f>
        <v>0</v>
      </c>
      <c r="G37" s="312" t="str">
        <f t="shared" si="2"/>
        <v>R</v>
      </c>
      <c r="H37" s="242"/>
      <c r="I37" s="311">
        <f>souhrn!G38</f>
        <v>0</v>
      </c>
      <c r="J37" s="312" t="str">
        <f t="shared" si="3"/>
        <v>R</v>
      </c>
    </row>
    <row r="38" spans="1:12" s="3" customFormat="1" ht="40.5" customHeight="1" x14ac:dyDescent="0.2">
      <c r="A38" s="145" t="s">
        <v>44</v>
      </c>
      <c r="B38" s="251"/>
      <c r="C38" s="311">
        <f>souhrn!C39</f>
        <v>0</v>
      </c>
      <c r="D38" s="312" t="str">
        <f t="shared" si="1"/>
        <v>R</v>
      </c>
      <c r="E38" s="251"/>
      <c r="F38" s="317">
        <f>souhrn!E39</f>
        <v>0</v>
      </c>
      <c r="G38" s="312" t="str">
        <f t="shared" si="2"/>
        <v>R</v>
      </c>
      <c r="H38" s="244"/>
      <c r="I38" s="311">
        <f>souhrn!G39</f>
        <v>0</v>
      </c>
      <c r="J38" s="312" t="str">
        <f t="shared" si="3"/>
        <v>R</v>
      </c>
    </row>
    <row r="39" spans="1:12" s="3" customFormat="1" ht="33" customHeight="1" thickBot="1" x14ac:dyDescent="0.25">
      <c r="A39" s="73" t="s">
        <v>26</v>
      </c>
      <c r="B39" s="251"/>
      <c r="C39" s="313">
        <f>souhrn!C40</f>
        <v>0</v>
      </c>
      <c r="D39" s="314" t="str">
        <f t="shared" si="1"/>
        <v>R</v>
      </c>
      <c r="E39" s="251"/>
      <c r="F39" s="318">
        <f>souhrn!E40</f>
        <v>0</v>
      </c>
      <c r="G39" s="314" t="str">
        <f t="shared" si="2"/>
        <v>R</v>
      </c>
      <c r="H39" s="244"/>
      <c r="I39" s="313">
        <f>souhrn!G40</f>
        <v>0</v>
      </c>
      <c r="J39" s="314" t="str">
        <f t="shared" si="3"/>
        <v>R</v>
      </c>
    </row>
    <row r="40" spans="1:12" s="3" customFormat="1" ht="39.75" customHeight="1" thickBot="1" x14ac:dyDescent="0.25">
      <c r="A40" s="284" t="s">
        <v>138</v>
      </c>
      <c r="B40" s="308">
        <f>SUM(B41:B43)</f>
        <v>0</v>
      </c>
      <c r="C40" s="308">
        <f t="shared" ref="C40:I40" si="7">SUM(C41:C43)</f>
        <v>0</v>
      </c>
      <c r="D40" s="335" t="str">
        <f t="shared" si="1"/>
        <v>R</v>
      </c>
      <c r="E40" s="308">
        <f t="shared" si="7"/>
        <v>0</v>
      </c>
      <c r="F40" s="308">
        <f t="shared" si="7"/>
        <v>0</v>
      </c>
      <c r="G40" s="335" t="str">
        <f t="shared" si="2"/>
        <v>R</v>
      </c>
      <c r="H40" s="308">
        <f t="shared" si="7"/>
        <v>0</v>
      </c>
      <c r="I40" s="315">
        <f t="shared" si="7"/>
        <v>0</v>
      </c>
      <c r="J40" s="335" t="str">
        <f t="shared" si="3"/>
        <v>R</v>
      </c>
    </row>
    <row r="41" spans="1:12" s="3" customFormat="1" ht="20.25" customHeight="1" x14ac:dyDescent="0.2">
      <c r="A41" s="21" t="s">
        <v>28</v>
      </c>
      <c r="B41" s="247"/>
      <c r="C41" s="311">
        <f>souhrn!C42</f>
        <v>0</v>
      </c>
      <c r="D41" s="312" t="str">
        <f t="shared" si="1"/>
        <v>R</v>
      </c>
      <c r="E41" s="247"/>
      <c r="F41" s="317">
        <f>souhrn!E42</f>
        <v>0</v>
      </c>
      <c r="G41" s="312" t="str">
        <f t="shared" si="2"/>
        <v>R</v>
      </c>
      <c r="H41" s="241"/>
      <c r="I41" s="311">
        <f>souhrn!G42</f>
        <v>0</v>
      </c>
      <c r="J41" s="312" t="str">
        <f t="shared" si="3"/>
        <v>R</v>
      </c>
    </row>
    <row r="42" spans="1:12" s="3" customFormat="1" ht="18.75" customHeight="1" x14ac:dyDescent="0.2">
      <c r="A42" s="22" t="s">
        <v>36</v>
      </c>
      <c r="B42" s="248"/>
      <c r="C42" s="311">
        <f>souhrn!C43</f>
        <v>0</v>
      </c>
      <c r="D42" s="312" t="str">
        <f t="shared" si="1"/>
        <v>R</v>
      </c>
      <c r="E42" s="248"/>
      <c r="F42" s="317">
        <f>souhrn!E43</f>
        <v>0</v>
      </c>
      <c r="G42" s="312" t="str">
        <f t="shared" si="2"/>
        <v>R</v>
      </c>
      <c r="H42" s="242"/>
      <c r="I42" s="311">
        <f>souhrn!G43</f>
        <v>0</v>
      </c>
      <c r="J42" s="312" t="str">
        <f t="shared" si="3"/>
        <v>R</v>
      </c>
    </row>
    <row r="43" spans="1:12" s="3" customFormat="1" ht="18.75" customHeight="1" thickBot="1" x14ac:dyDescent="0.25">
      <c r="A43" s="23" t="s">
        <v>29</v>
      </c>
      <c r="B43" s="252"/>
      <c r="C43" s="320">
        <f>souhrn!C44</f>
        <v>0</v>
      </c>
      <c r="D43" s="312" t="str">
        <f t="shared" si="1"/>
        <v>R</v>
      </c>
      <c r="E43" s="252"/>
      <c r="F43" s="321">
        <f>souhrn!E44</f>
        <v>0</v>
      </c>
      <c r="G43" s="312" t="str">
        <f t="shared" si="2"/>
        <v>R</v>
      </c>
      <c r="H43" s="245"/>
      <c r="I43" s="320">
        <f>souhrn!G44</f>
        <v>0</v>
      </c>
      <c r="J43" s="312" t="str">
        <f t="shared" si="3"/>
        <v>R</v>
      </c>
    </row>
    <row r="44" spans="1:12" s="3" customFormat="1" ht="18.75" customHeight="1" x14ac:dyDescent="0.2">
      <c r="A44" s="6"/>
      <c r="B44" s="7"/>
      <c r="C44" s="7"/>
      <c r="D44" s="7"/>
    </row>
    <row r="47" spans="1:12" x14ac:dyDescent="0.2">
      <c r="A47" s="25" t="s">
        <v>30</v>
      </c>
      <c r="B47" s="25"/>
      <c r="C47" s="25"/>
      <c r="D47" s="25"/>
      <c r="E47" s="25"/>
      <c r="F47" s="25"/>
      <c r="G47" s="25"/>
      <c r="H47" s="25"/>
      <c r="I47" s="25"/>
      <c r="K47" s="25"/>
      <c r="L47" s="25"/>
    </row>
    <row r="48" spans="1:12" x14ac:dyDescent="0.2">
      <c r="A48" s="156">
        <f>'služba 1'!C11</f>
        <v>0.9</v>
      </c>
      <c r="B48" s="32"/>
      <c r="C48" s="32"/>
      <c r="D48" s="32"/>
      <c r="E48" s="32"/>
      <c r="F48" s="32"/>
      <c r="G48" s="32"/>
      <c r="H48" s="32"/>
      <c r="I48" s="32"/>
      <c r="K48" s="26"/>
      <c r="L48" s="32"/>
    </row>
    <row r="49" spans="1:12" x14ac:dyDescent="0.2">
      <c r="A49" s="28"/>
      <c r="B49" s="29"/>
      <c r="C49" s="29"/>
      <c r="D49" s="29"/>
      <c r="E49" s="29"/>
      <c r="F49" s="29"/>
      <c r="G49" s="29"/>
      <c r="H49" s="29"/>
      <c r="I49" s="29"/>
      <c r="K49" s="29"/>
      <c r="L49" s="29"/>
    </row>
    <row r="50" spans="1:12" ht="13.5" thickBot="1" x14ac:dyDescent="0.25">
      <c r="A50" s="29"/>
      <c r="B50" s="26"/>
      <c r="C50" s="26">
        <f>C19-C5</f>
        <v>0</v>
      </c>
      <c r="D50" s="26"/>
      <c r="E50" s="26"/>
      <c r="F50" s="26">
        <f>F19-F5</f>
        <v>0</v>
      </c>
      <c r="G50" s="26"/>
      <c r="H50" s="26"/>
      <c r="I50" s="26">
        <f>I19-I5</f>
        <v>0</v>
      </c>
      <c r="K50" s="30"/>
      <c r="L50" s="31"/>
    </row>
    <row r="51" spans="1:12" x14ac:dyDescent="0.2">
      <c r="A51" s="157" t="s">
        <v>35</v>
      </c>
      <c r="B51" s="159"/>
      <c r="C51" s="159">
        <f>C5*0.01</f>
        <v>0</v>
      </c>
      <c r="D51" s="159"/>
      <c r="E51" s="159"/>
      <c r="F51" s="159">
        <f>F5*0.01</f>
        <v>0</v>
      </c>
      <c r="G51" s="159"/>
      <c r="H51" s="159"/>
      <c r="I51" s="159">
        <f>I5*0.01</f>
        <v>0</v>
      </c>
      <c r="J51" s="212"/>
    </row>
    <row r="52" spans="1:12" x14ac:dyDescent="0.2">
      <c r="A52" s="192"/>
      <c r="B52" s="208"/>
      <c r="C52" s="208">
        <f>C19</f>
        <v>0</v>
      </c>
      <c r="D52" s="208"/>
      <c r="E52" s="208"/>
      <c r="F52" s="208">
        <f>F31</f>
        <v>0</v>
      </c>
      <c r="G52" s="208"/>
      <c r="H52" s="208"/>
      <c r="I52" s="208">
        <f>I31</f>
        <v>0</v>
      </c>
      <c r="J52" s="213"/>
    </row>
    <row r="53" spans="1:12" x14ac:dyDescent="0.2">
      <c r="A53" s="192"/>
      <c r="B53" s="255"/>
      <c r="C53" s="255" t="str">
        <f>IF(C52&gt;C51,"snížení podílu dotace","OK")</f>
        <v>OK</v>
      </c>
      <c r="D53" s="255"/>
      <c r="E53" s="255"/>
      <c r="F53" s="255" t="str">
        <f>IF(F52&gt;F51,"snížení podílu dotace","OK")</f>
        <v>OK</v>
      </c>
      <c r="G53" s="255"/>
      <c r="H53" s="255"/>
      <c r="I53" s="255" t="str">
        <f>IF(I52&gt;I51,"snížení podílu dotace","OK")</f>
        <v>OK</v>
      </c>
      <c r="J53" s="213"/>
    </row>
    <row r="54" spans="1:12" ht="13.5" thickBot="1" x14ac:dyDescent="0.25">
      <c r="A54" s="160"/>
      <c r="B54" s="214"/>
      <c r="C54" s="214">
        <f>C51-C52</f>
        <v>0</v>
      </c>
      <c r="D54" s="214"/>
      <c r="E54" s="214"/>
      <c r="F54" s="214">
        <f>F51-F52</f>
        <v>0</v>
      </c>
      <c r="G54" s="214"/>
      <c r="H54" s="214"/>
      <c r="I54" s="214">
        <f>I51-I52</f>
        <v>0</v>
      </c>
      <c r="J54" s="215"/>
    </row>
    <row r="55" spans="1:12" x14ac:dyDescent="0.2">
      <c r="A55" s="162" t="s">
        <v>136</v>
      </c>
      <c r="B55" s="196"/>
      <c r="C55" s="196">
        <f>C5*0.06</f>
        <v>0</v>
      </c>
      <c r="D55" s="196"/>
      <c r="E55" s="196"/>
      <c r="F55" s="196">
        <f>F5*0.06</f>
        <v>0</v>
      </c>
      <c r="G55" s="196"/>
      <c r="H55" s="196"/>
      <c r="I55" s="196">
        <f>I5*0.06</f>
        <v>0</v>
      </c>
      <c r="J55" s="212"/>
    </row>
    <row r="56" spans="1:12" x14ac:dyDescent="0.2">
      <c r="A56" s="192"/>
      <c r="B56" s="211"/>
      <c r="C56" s="211">
        <f>C37</f>
        <v>0</v>
      </c>
      <c r="D56" s="211"/>
      <c r="E56" s="211"/>
      <c r="F56" s="211">
        <f>F37</f>
        <v>0</v>
      </c>
      <c r="G56" s="211"/>
      <c r="H56" s="211"/>
      <c r="I56" s="211">
        <f>I37</f>
        <v>0</v>
      </c>
      <c r="J56" s="213"/>
    </row>
    <row r="57" spans="1:12" x14ac:dyDescent="0.2">
      <c r="A57" s="216"/>
      <c r="B57" s="254"/>
      <c r="C57" s="254" t="str">
        <f>IF(C56&gt;C55,"snížení podílu dotace","OK")</f>
        <v>OK</v>
      </c>
      <c r="D57" s="254"/>
      <c r="E57" s="254"/>
      <c r="F57" s="254" t="str">
        <f>IF(F56&gt;F55,"snížení podílu dotace","OK")</f>
        <v>OK</v>
      </c>
      <c r="G57" s="254"/>
      <c r="H57" s="254"/>
      <c r="I57" s="254" t="str">
        <f>IF(I56&gt;I55,"snížení podílu dotace","OK")</f>
        <v>OK</v>
      </c>
      <c r="J57" s="213"/>
    </row>
    <row r="58" spans="1:12" ht="13.5" thickBot="1" x14ac:dyDescent="0.25">
      <c r="A58" s="160"/>
      <c r="B58" s="214"/>
      <c r="C58" s="214">
        <f>C55-C56</f>
        <v>0</v>
      </c>
      <c r="D58" s="214"/>
      <c r="E58" s="214"/>
      <c r="F58" s="214">
        <f>F55-F56</f>
        <v>0</v>
      </c>
      <c r="G58" s="214"/>
      <c r="H58" s="214"/>
      <c r="I58" s="214">
        <f>I55-I56</f>
        <v>0</v>
      </c>
      <c r="J58" s="215"/>
    </row>
    <row r="59" spans="1:12" x14ac:dyDescent="0.2">
      <c r="A59" s="28"/>
      <c r="B59" s="28"/>
      <c r="C59" s="28"/>
      <c r="D59" s="28"/>
      <c r="E59" s="28"/>
      <c r="F59" s="28"/>
      <c r="G59" s="28"/>
      <c r="H59" s="28"/>
      <c r="I59" s="28"/>
    </row>
    <row r="60" spans="1:12" ht="76.5" x14ac:dyDescent="3.05">
      <c r="A60" s="207" t="s">
        <v>110</v>
      </c>
      <c r="B60" s="206"/>
      <c r="C60" s="206" t="str">
        <f>IF(IF(AND(C54&lt;0,C58&lt;0),C54+C58,IF(AND(C54&gt;0,C58&lt;0),C58,IF(AND(C54&lt;0,C58&gt;0),C54))),IF(AND(C54&lt;0,C58&lt;0),C54+C58,IF(AND(C54&gt;0,C58&lt;0),C58,IF(AND(C54&lt;0,C58&gt;0),C54))),"ok")</f>
        <v>ok</v>
      </c>
      <c r="D60" s="206"/>
      <c r="E60" s="206"/>
      <c r="F60" s="206" t="str">
        <f>IF(IF(AND(F54&lt;0,F58&lt;0),F54+F58,IF(AND(F54&gt;0,F58&lt;0),F58,IF(AND(F54&lt;0,F58&gt;0),F54))),IF(AND(F54&lt;0,F58&lt;0),F54+F58,IF(AND(F54&gt;0,F58&lt;0),F58,IF(AND(F54&lt;0,F58&gt;0),F54))),"ok")</f>
        <v>ok</v>
      </c>
      <c r="G60" s="206"/>
      <c r="H60" s="206"/>
      <c r="I60" s="206" t="str">
        <f>IF(IF(AND(I54&lt;0,I58&lt;0),I54+I58,IF(AND(I54&gt;0,I58&lt;0),I58,IF(AND(I54&lt;0,I58&gt;0),I54))),IF(AND(I54&lt;0,I58&lt;0),I54+I58,IF(AND(I54&gt;0,I58&lt;0),I58,IF(AND(I54&lt;0,I58&gt;0),I54))),"ok")</f>
        <v>ok</v>
      </c>
    </row>
  </sheetData>
  <sheetProtection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3:I53 B57:I57">
    <cfRule type="containsText" dxfId="20" priority="14" operator="containsText" text="snížení podílu dotace">
      <formula>NOT(ISERROR(SEARCH("snížení podílu dotace",B53)))</formula>
    </cfRule>
    <cfRule type="containsText" dxfId="19" priority="17" operator="containsText" text="dopočet vratky prostředků">
      <formula>NOT(ISERROR(SEARCH("dopočet vratky prostředků",B53)))</formula>
    </cfRule>
    <cfRule type="containsText" dxfId="18" priority="22" operator="containsText" text="OK">
      <formula>NOT(ISERROR(SEARCH("OK",B53)))</formula>
    </cfRule>
  </conditionalFormatting>
  <conditionalFormatting sqref="B54:I54 B58:I58">
    <cfRule type="cellIs" dxfId="17" priority="15" operator="greaterThan">
      <formula>0</formula>
    </cfRule>
    <cfRule type="cellIs" dxfId="16" priority="16" operator="lessThan">
      <formula>0</formula>
    </cfRule>
    <cfRule type="cellIs" dxfId="15" priority="20" operator="greaterThan">
      <formula>0</formula>
    </cfRule>
    <cfRule type="cellIs" dxfId="14" priority="21" operator="greaterThan">
      <formula>0</formula>
    </cfRule>
  </conditionalFormatting>
  <conditionalFormatting sqref="B58:I58 B54:I54">
    <cfRule type="cellIs" dxfId="13" priority="19" operator="lessThan">
      <formula>0</formula>
    </cfRule>
  </conditionalFormatting>
  <conditionalFormatting sqref="B57:I57">
    <cfRule type="containsText" dxfId="12" priority="18" operator="containsText" text="OK">
      <formula>NOT(ISERROR(SEARCH("OK",B57)))</formula>
    </cfRule>
  </conditionalFormatting>
  <conditionalFormatting sqref="D21:D43 G21:G43 J21:J43">
    <cfRule type="cellIs" dxfId="11" priority="1" operator="equal">
      <formula>$P$6</formula>
    </cfRule>
  </conditionalFormatting>
  <dataValidations count="2"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32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31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9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showGridLines="0" view="pageBreakPreview" zoomScaleNormal="100" zoomScaleSheetLayoutView="100" workbookViewId="0">
      <selection activeCell="A26" sqref="A26:I26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380" t="s">
        <v>0</v>
      </c>
      <c r="B1" s="380"/>
      <c r="C1" s="380"/>
      <c r="D1" s="380"/>
      <c r="E1" s="380"/>
      <c r="F1" s="380"/>
      <c r="G1" s="380"/>
      <c r="H1" s="380"/>
      <c r="I1" s="380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433" t="s">
        <v>32</v>
      </c>
      <c r="B3" s="434"/>
      <c r="C3" s="435"/>
      <c r="D3" s="399">
        <f>G3+H3+I3</f>
        <v>0</v>
      </c>
      <c r="E3" s="400"/>
      <c r="F3" s="401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418" t="s">
        <v>18</v>
      </c>
      <c r="B4" s="419"/>
      <c r="C4" s="420"/>
      <c r="D4" s="430">
        <f>G4+H4+I4</f>
        <v>0</v>
      </c>
      <c r="E4" s="431"/>
      <c r="F4" s="432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418" t="s">
        <v>16</v>
      </c>
      <c r="B5" s="419"/>
      <c r="C5" s="420"/>
      <c r="D5" s="421">
        <f>G5+H5+I5</f>
        <v>0</v>
      </c>
      <c r="E5" s="422"/>
      <c r="F5" s="423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424" t="s">
        <v>5</v>
      </c>
      <c r="B6" s="425"/>
      <c r="C6" s="426"/>
      <c r="D6" s="427" t="e">
        <f>D5/D4</f>
        <v>#DIV/0!</v>
      </c>
      <c r="E6" s="428"/>
      <c r="F6" s="429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389" t="s">
        <v>8</v>
      </c>
      <c r="B8" s="389"/>
      <c r="C8" s="389"/>
      <c r="D8" s="389"/>
      <c r="E8" s="389"/>
      <c r="F8" s="389"/>
      <c r="G8" s="389"/>
      <c r="H8" s="389"/>
      <c r="I8" s="389"/>
    </row>
    <row r="9" spans="1:9" s="3" customFormat="1" ht="10.5" customHeight="1" x14ac:dyDescent="0.2">
      <c r="A9" s="417"/>
      <c r="B9" s="417"/>
      <c r="C9" s="417"/>
      <c r="D9" s="417"/>
      <c r="E9" s="417"/>
      <c r="F9" s="417"/>
      <c r="G9" s="417"/>
      <c r="H9" s="417"/>
      <c r="I9" s="417"/>
    </row>
    <row r="10" spans="1:9" s="3" customFormat="1" ht="27" customHeight="1" x14ac:dyDescent="0.2">
      <c r="A10" s="412" t="s">
        <v>107</v>
      </c>
      <c r="B10" s="413"/>
      <c r="C10" s="414"/>
      <c r="D10" s="202"/>
      <c r="E10" s="199"/>
      <c r="F10" s="199"/>
      <c r="G10" s="200" t="str">
        <f>souhrn!C61</f>
        <v>ok</v>
      </c>
      <c r="H10" s="200" t="str">
        <f>souhrn!E61</f>
        <v>ok</v>
      </c>
      <c r="I10" s="201" t="str">
        <f>souhrn!G61</f>
        <v>ok</v>
      </c>
    </row>
    <row r="11" spans="1:9" s="3" customFormat="1" ht="27" customHeight="1" x14ac:dyDescent="0.2">
      <c r="A11" s="409" t="s">
        <v>144</v>
      </c>
      <c r="B11" s="410"/>
      <c r="C11" s="415"/>
      <c r="D11" s="203"/>
      <c r="E11" s="217"/>
      <c r="F11" s="217"/>
      <c r="G11" s="198">
        <f>souhrn!C51</f>
        <v>0</v>
      </c>
      <c r="H11" s="198">
        <f>souhrn!E51</f>
        <v>0</v>
      </c>
      <c r="I11" s="218">
        <f>souhrn!G51</f>
        <v>0</v>
      </c>
    </row>
    <row r="12" spans="1:9" s="3" customFormat="1" ht="21" customHeight="1" x14ac:dyDescent="0.2">
      <c r="A12" s="409" t="s">
        <v>153</v>
      </c>
      <c r="B12" s="410"/>
      <c r="C12" s="410"/>
      <c r="D12" s="204"/>
      <c r="E12" s="194"/>
      <c r="F12" s="194"/>
      <c r="G12" s="195">
        <f>'služba 1'!H14+'služba 1'!E13</f>
        <v>0</v>
      </c>
      <c r="H12" s="195">
        <f>'služba 2'!H14+'služba 2'!E13</f>
        <v>0</v>
      </c>
      <c r="I12" s="219">
        <f>'služba 3'!H14+'služba 3'!E13</f>
        <v>0</v>
      </c>
    </row>
    <row r="13" spans="1:9" s="3" customFormat="1" ht="21" customHeight="1" x14ac:dyDescent="0.2">
      <c r="A13" s="409"/>
      <c r="B13" s="410"/>
      <c r="C13" s="410"/>
      <c r="D13" s="205" t="s">
        <v>108</v>
      </c>
      <c r="E13" s="42"/>
      <c r="F13" s="42"/>
      <c r="G13" s="395">
        <f>SUMIF(G10:I12,"&lt;0")</f>
        <v>0</v>
      </c>
      <c r="H13" s="395"/>
      <c r="I13" s="396"/>
    </row>
    <row r="14" spans="1:9" s="3" customFormat="1" ht="28.5" customHeight="1" x14ac:dyDescent="0.2">
      <c r="A14" s="406" t="s">
        <v>111</v>
      </c>
      <c r="B14" s="407"/>
      <c r="C14" s="408"/>
      <c r="D14" s="402"/>
      <c r="E14" s="403"/>
      <c r="F14" s="403"/>
      <c r="G14" s="403"/>
      <c r="H14" s="403"/>
      <c r="I14" s="404"/>
    </row>
    <row r="15" spans="1:9" s="3" customFormat="1" ht="13.5" customHeight="1" x14ac:dyDescent="0.2">
      <c r="A15" s="4"/>
      <c r="B15" s="4"/>
      <c r="C15" s="4"/>
      <c r="D15" s="416" t="s">
        <v>143</v>
      </c>
      <c r="E15" s="416"/>
      <c r="F15" s="416"/>
      <c r="G15" s="416"/>
      <c r="H15" s="416"/>
      <c r="I15" s="416"/>
    </row>
    <row r="16" spans="1:9" s="5" customFormat="1" ht="13.5" customHeight="1" x14ac:dyDescent="0.2">
      <c r="A16" s="75" t="s">
        <v>6</v>
      </c>
      <c r="B16" s="80"/>
      <c r="C16" s="47"/>
      <c r="D16" s="75" t="s">
        <v>17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12</v>
      </c>
      <c r="B18" s="77" t="s">
        <v>13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14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405" t="s">
        <v>7</v>
      </c>
      <c r="B20" s="405"/>
      <c r="C20" s="405"/>
      <c r="D20" s="405"/>
      <c r="E20" s="405"/>
      <c r="F20" s="405"/>
      <c r="G20" s="163"/>
      <c r="H20" s="163"/>
      <c r="I20" s="163"/>
    </row>
    <row r="21" spans="1:9" ht="15.75" customHeight="1" x14ac:dyDescent="0.2">
      <c r="A21" s="346" t="s">
        <v>154</v>
      </c>
      <c r="B21" s="342"/>
      <c r="C21" s="342"/>
      <c r="D21" s="342"/>
      <c r="E21" s="342"/>
      <c r="F21" s="342"/>
      <c r="G21" s="343"/>
      <c r="H21" s="343"/>
      <c r="I21" s="343"/>
    </row>
    <row r="22" spans="1:9" ht="15.75" customHeight="1" x14ac:dyDescent="0.2">
      <c r="A22" s="346" t="s">
        <v>104</v>
      </c>
      <c r="B22" s="342"/>
      <c r="C22" s="342"/>
      <c r="D22" s="342"/>
      <c r="E22" s="342"/>
      <c r="F22" s="342"/>
      <c r="G22" s="343"/>
      <c r="H22" s="343"/>
      <c r="I22" s="343"/>
    </row>
    <row r="23" spans="1:9" ht="15.75" customHeight="1" x14ac:dyDescent="0.2">
      <c r="A23" s="346" t="s">
        <v>105</v>
      </c>
      <c r="B23" s="342"/>
      <c r="C23" s="342"/>
      <c r="D23" s="342"/>
      <c r="E23" s="342"/>
      <c r="F23" s="342"/>
      <c r="G23" s="343"/>
      <c r="H23" s="343"/>
      <c r="I23" s="343"/>
    </row>
    <row r="24" spans="1:9" ht="15.75" customHeight="1" x14ac:dyDescent="0.2">
      <c r="A24" s="346" t="s">
        <v>123</v>
      </c>
      <c r="B24" s="342"/>
      <c r="C24" s="342"/>
      <c r="D24" s="342"/>
      <c r="E24" s="342"/>
      <c r="F24" s="342"/>
      <c r="G24" s="343"/>
      <c r="H24" s="343"/>
      <c r="I24" s="343"/>
    </row>
    <row r="25" spans="1:9" ht="15.75" customHeight="1" x14ac:dyDescent="0.2">
      <c r="A25" s="346" t="s">
        <v>124</v>
      </c>
      <c r="B25" s="342"/>
      <c r="C25" s="342"/>
      <c r="D25" s="342"/>
      <c r="E25" s="342"/>
      <c r="F25" s="342"/>
      <c r="G25" s="343"/>
      <c r="H25" s="343"/>
      <c r="I25" s="343"/>
    </row>
    <row r="26" spans="1:9" ht="12.75" customHeight="1" x14ac:dyDescent="0.2">
      <c r="A26" s="411" t="s">
        <v>155</v>
      </c>
      <c r="B26" s="411"/>
      <c r="C26" s="411"/>
      <c r="D26" s="411"/>
      <c r="E26" s="411"/>
      <c r="F26" s="411"/>
      <c r="G26" s="411"/>
      <c r="H26" s="411"/>
      <c r="I26" s="411"/>
    </row>
    <row r="27" spans="1:9" x14ac:dyDescent="0.2">
      <c r="A27" s="397"/>
      <c r="B27" s="397"/>
      <c r="C27" s="397"/>
      <c r="D27" s="397"/>
      <c r="E27" s="397"/>
      <c r="F27" s="397"/>
      <c r="G27" s="164"/>
      <c r="H27" s="163"/>
      <c r="I27" s="163"/>
    </row>
    <row r="28" spans="1:9" x14ac:dyDescent="0.2">
      <c r="A28" s="398" t="s">
        <v>158</v>
      </c>
      <c r="B28" s="398"/>
      <c r="C28" s="398"/>
      <c r="D28" s="398"/>
      <c r="E28" s="398"/>
      <c r="F28" s="398"/>
      <c r="G28" s="398"/>
      <c r="H28" s="398"/>
      <c r="I28" s="398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</mergeCells>
  <conditionalFormatting sqref="G13 G12:I12">
    <cfRule type="containsText" dxfId="10" priority="7" operator="containsText" text="vlastní prostředky organizace">
      <formula>NOT(ISERROR(SEARCH("vlastní prostředky organizace",G12)))</formula>
    </cfRule>
    <cfRule type="cellIs" dxfId="9" priority="8" operator="greaterThan">
      <formula>$G$12&gt;0</formula>
    </cfRule>
    <cfRule type="cellIs" dxfId="8" priority="9" operator="greaterThan">
      <formula>"&gt;0"</formula>
    </cfRule>
    <cfRule type="cellIs" dxfId="7" priority="11" operator="greaterThan">
      <formula>$G$12&gt;0</formula>
    </cfRule>
  </conditionalFormatting>
  <conditionalFormatting sqref="G12:I12">
    <cfRule type="containsText" dxfId="6" priority="10" operator="containsText" text="vlastní prostředky organizace">
      <formula>NOT(ISERROR(SEARCH("vlastní prostředky organizace",G12)))</formula>
    </cfRule>
  </conditionalFormatting>
  <conditionalFormatting sqref="G13">
    <cfRule type="containsText" dxfId="5" priority="4" operator="containsText" text="vlastní prostředky organizace">
      <formula>NOT(ISERROR(SEARCH("vlastní prostředky organizace",G13)))</formula>
    </cfRule>
    <cfRule type="containsText" dxfId="4" priority="5" operator="containsText" text="vratka">
      <formula>NOT(ISERROR(SEARCH("vratka",G13)))</formula>
    </cfRule>
    <cfRule type="containsText" dxfId="3" priority="6" operator="containsText" text="vratka">
      <formula>NOT(ISERROR(SEARCH("vratka",G13)))</formula>
    </cfRule>
  </conditionalFormatting>
  <conditionalFormatting sqref="G10:I1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3:X62"/>
  <sheetViews>
    <sheetView view="pageBreakPreview" zoomScaleNormal="100" zoomScaleSheetLayoutView="100" workbookViewId="0">
      <selection activeCell="A35" sqref="A35:V35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3" spans="1:24" ht="15.75" x14ac:dyDescent="0.25">
      <c r="A3" s="436" t="s">
        <v>156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X3" s="84" t="s">
        <v>38</v>
      </c>
    </row>
    <row r="4" spans="1:24" ht="16.5" thickBot="1" x14ac:dyDescent="0.3">
      <c r="A4" s="437" t="s">
        <v>145</v>
      </c>
      <c r="B4" s="437"/>
      <c r="C4" s="437"/>
      <c r="D4" s="437"/>
      <c r="E4" s="437"/>
      <c r="F4" s="437"/>
      <c r="G4" s="437"/>
      <c r="H4" s="437"/>
      <c r="I4" s="43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X4" s="84" t="s">
        <v>63</v>
      </c>
    </row>
    <row r="5" spans="1:24" ht="12.75" customHeight="1" thickBot="1" x14ac:dyDescent="0.25">
      <c r="A5" s="438" t="s">
        <v>45</v>
      </c>
      <c r="B5" s="440" t="s">
        <v>46</v>
      </c>
      <c r="C5" s="440" t="s">
        <v>47</v>
      </c>
      <c r="D5" s="442" t="s">
        <v>48</v>
      </c>
      <c r="E5" s="444" t="s">
        <v>49</v>
      </c>
      <c r="F5" s="445"/>
      <c r="G5" s="446"/>
      <c r="H5" s="444" t="s">
        <v>52</v>
      </c>
      <c r="I5" s="445"/>
      <c r="J5" s="446"/>
      <c r="K5" s="444" t="s">
        <v>53</v>
      </c>
      <c r="L5" s="445"/>
      <c r="M5" s="446"/>
      <c r="N5" s="444" t="s">
        <v>54</v>
      </c>
      <c r="O5" s="445"/>
      <c r="P5" s="446"/>
      <c r="Q5" s="447" t="s">
        <v>55</v>
      </c>
      <c r="R5" s="445"/>
      <c r="S5" s="448"/>
      <c r="T5" s="444" t="s">
        <v>56</v>
      </c>
      <c r="U5" s="445"/>
      <c r="V5" s="446"/>
      <c r="X5" s="84" t="s">
        <v>64</v>
      </c>
    </row>
    <row r="6" spans="1:24" ht="13.5" thickBot="1" x14ac:dyDescent="0.25">
      <c r="A6" s="439"/>
      <c r="B6" s="441"/>
      <c r="C6" s="441"/>
      <c r="D6" s="443"/>
      <c r="E6" s="86" t="s">
        <v>50</v>
      </c>
      <c r="F6" s="87" t="s">
        <v>65</v>
      </c>
      <c r="G6" s="88" t="s">
        <v>51</v>
      </c>
      <c r="H6" s="86" t="s">
        <v>50</v>
      </c>
      <c r="I6" s="87" t="s">
        <v>65</v>
      </c>
      <c r="J6" s="88" t="s">
        <v>51</v>
      </c>
      <c r="K6" s="86" t="s">
        <v>50</v>
      </c>
      <c r="L6" s="87" t="s">
        <v>65</v>
      </c>
      <c r="M6" s="88" t="s">
        <v>51</v>
      </c>
      <c r="N6" s="86" t="s">
        <v>50</v>
      </c>
      <c r="O6" s="87" t="s">
        <v>65</v>
      </c>
      <c r="P6" s="88" t="s">
        <v>51</v>
      </c>
      <c r="Q6" s="89" t="s">
        <v>50</v>
      </c>
      <c r="R6" s="87" t="s">
        <v>65</v>
      </c>
      <c r="S6" s="90" t="s">
        <v>51</v>
      </c>
      <c r="T6" s="86" t="s">
        <v>50</v>
      </c>
      <c r="U6" s="87" t="s">
        <v>65</v>
      </c>
      <c r="V6" s="88" t="s">
        <v>51</v>
      </c>
      <c r="X6" s="136" t="s">
        <v>80</v>
      </c>
    </row>
    <row r="7" spans="1:24" x14ac:dyDescent="0.2">
      <c r="A7" s="117"/>
      <c r="B7" s="118"/>
      <c r="C7" s="99" t="s">
        <v>64</v>
      </c>
      <c r="D7" s="107">
        <v>0</v>
      </c>
      <c r="E7" s="108">
        <v>0</v>
      </c>
      <c r="F7" s="92">
        <f>D7*E7</f>
        <v>0</v>
      </c>
      <c r="G7" s="94">
        <f>IF(F7&gt;10000,(F7*34%),0)</f>
        <v>0</v>
      </c>
      <c r="H7" s="108"/>
      <c r="I7" s="85">
        <f>D7*H7</f>
        <v>0</v>
      </c>
      <c r="J7" s="94">
        <f>IF(I7&gt;10000,(I7*34%),0)</f>
        <v>0</v>
      </c>
      <c r="K7" s="108"/>
      <c r="L7" s="85">
        <f>D7*K7</f>
        <v>0</v>
      </c>
      <c r="M7" s="94">
        <f>IF(L7&gt;10000,(L7*34%),0)</f>
        <v>0</v>
      </c>
      <c r="N7" s="108"/>
      <c r="O7" s="85">
        <f>D7*N7</f>
        <v>0</v>
      </c>
      <c r="P7" s="94">
        <f>IF(O7&gt;10000,(O7*34%),0)</f>
        <v>0</v>
      </c>
      <c r="Q7" s="127"/>
      <c r="R7" s="85">
        <f>Q7*D7</f>
        <v>0</v>
      </c>
      <c r="S7" s="94">
        <f>IF(R7&gt;10000,(R7*34%),0)</f>
        <v>0</v>
      </c>
      <c r="T7" s="108"/>
      <c r="U7" s="85">
        <f>T7*D7</f>
        <v>0</v>
      </c>
      <c r="V7" s="94">
        <f>IF(U7&gt;10000,(U7*34%),0)</f>
        <v>0</v>
      </c>
    </row>
    <row r="8" spans="1:24" x14ac:dyDescent="0.2">
      <c r="A8" s="117"/>
      <c r="B8" s="118"/>
      <c r="C8" s="99" t="s">
        <v>64</v>
      </c>
      <c r="D8" s="107">
        <v>0</v>
      </c>
      <c r="E8" s="108">
        <v>0</v>
      </c>
      <c r="F8" s="92">
        <f>D8*E8</f>
        <v>0</v>
      </c>
      <c r="G8" s="94">
        <f>IF(F8&gt;10000,(F8*34%),0)</f>
        <v>0</v>
      </c>
      <c r="H8" s="108"/>
      <c r="I8" s="85">
        <f>D8*H8</f>
        <v>0</v>
      </c>
      <c r="J8" s="94">
        <f>IF(I8&gt;10000,(I8*34%),0)</f>
        <v>0</v>
      </c>
      <c r="K8" s="108"/>
      <c r="L8" s="85">
        <f>D8*K8</f>
        <v>0</v>
      </c>
      <c r="M8" s="94">
        <f>IF(L8&gt;10000,(L8*34%),0)</f>
        <v>0</v>
      </c>
      <c r="N8" s="108"/>
      <c r="O8" s="85">
        <f>D8*N8</f>
        <v>0</v>
      </c>
      <c r="P8" s="94">
        <f>IF(O8&gt;10000,(O8*34%),0)</f>
        <v>0</v>
      </c>
      <c r="Q8" s="127"/>
      <c r="R8" s="85">
        <f>Q8*D8</f>
        <v>0</v>
      </c>
      <c r="S8" s="94">
        <f>IF(R8&gt;10000,(R8*34%),0)</f>
        <v>0</v>
      </c>
      <c r="T8" s="108"/>
      <c r="U8" s="85">
        <f>T8*D8</f>
        <v>0</v>
      </c>
      <c r="V8" s="94">
        <f>IF(U8&gt;10000,(U8*34%),0)</f>
        <v>0</v>
      </c>
    </row>
    <row r="9" spans="1:24" x14ac:dyDescent="0.2">
      <c r="A9" s="119"/>
      <c r="B9" s="120"/>
      <c r="C9" s="100" t="s">
        <v>64</v>
      </c>
      <c r="D9" s="109"/>
      <c r="E9" s="110"/>
      <c r="F9" s="92">
        <f>D9*E9</f>
        <v>0</v>
      </c>
      <c r="G9" s="94">
        <f t="shared" ref="G9:G11" si="0">IF(F9&gt;10000,(F9*34%),0)</f>
        <v>0</v>
      </c>
      <c r="H9" s="110"/>
      <c r="I9" s="85">
        <f t="shared" ref="I9:I15" si="1">D9*H9</f>
        <v>0</v>
      </c>
      <c r="J9" s="94">
        <f t="shared" ref="J9:J11" si="2">IF(I9&gt;10000,(I9*34%),0)</f>
        <v>0</v>
      </c>
      <c r="K9" s="110"/>
      <c r="L9" s="85">
        <f t="shared" ref="L9:L15" si="3">D9*K9</f>
        <v>0</v>
      </c>
      <c r="M9" s="94">
        <f t="shared" ref="M9:M11" si="4">IF(L9&gt;10000,(L9*34%),0)</f>
        <v>0</v>
      </c>
      <c r="N9" s="110"/>
      <c r="O9" s="85">
        <f t="shared" ref="O9:O15" si="5">D9*N9</f>
        <v>0</v>
      </c>
      <c r="P9" s="94">
        <f t="shared" ref="P9:P11" si="6">IF(O9&gt;10000,(O9*34%),0)</f>
        <v>0</v>
      </c>
      <c r="Q9" s="128"/>
      <c r="R9" s="85">
        <f t="shared" ref="R9:R15" si="7">Q9*D9</f>
        <v>0</v>
      </c>
      <c r="S9" s="94">
        <f t="shared" ref="S9:S11" si="8">IF(R9&gt;10000,(R9*34%),0)</f>
        <v>0</v>
      </c>
      <c r="T9" s="110"/>
      <c r="U9" s="85">
        <f t="shared" ref="U9:U15" si="9">T9*D9</f>
        <v>0</v>
      </c>
      <c r="V9" s="94">
        <f t="shared" ref="V9:V11" si="10">IF(U9&gt;10000,(U9*34%),0)</f>
        <v>0</v>
      </c>
    </row>
    <row r="10" spans="1:24" x14ac:dyDescent="0.2">
      <c r="A10" s="119"/>
      <c r="B10" s="120"/>
      <c r="C10" s="100" t="s">
        <v>64</v>
      </c>
      <c r="D10" s="109"/>
      <c r="E10" s="110"/>
      <c r="F10" s="92">
        <f t="shared" ref="F10:F15" si="11">D10*E10</f>
        <v>0</v>
      </c>
      <c r="G10" s="94">
        <f t="shared" si="0"/>
        <v>0</v>
      </c>
      <c r="H10" s="110"/>
      <c r="I10" s="85">
        <f t="shared" si="1"/>
        <v>0</v>
      </c>
      <c r="J10" s="94">
        <f t="shared" si="2"/>
        <v>0</v>
      </c>
      <c r="K10" s="110"/>
      <c r="L10" s="85">
        <f t="shared" si="3"/>
        <v>0</v>
      </c>
      <c r="M10" s="94">
        <f t="shared" si="4"/>
        <v>0</v>
      </c>
      <c r="N10" s="110"/>
      <c r="O10" s="85">
        <f t="shared" si="5"/>
        <v>0</v>
      </c>
      <c r="P10" s="94">
        <f t="shared" si="6"/>
        <v>0</v>
      </c>
      <c r="Q10" s="128"/>
      <c r="R10" s="85">
        <f t="shared" si="7"/>
        <v>0</v>
      </c>
      <c r="S10" s="94">
        <f t="shared" si="8"/>
        <v>0</v>
      </c>
      <c r="T10" s="110"/>
      <c r="U10" s="85">
        <f t="shared" si="9"/>
        <v>0</v>
      </c>
      <c r="V10" s="94">
        <f t="shared" si="10"/>
        <v>0</v>
      </c>
    </row>
    <row r="11" spans="1:24" ht="13.5" thickBot="1" x14ac:dyDescent="0.25">
      <c r="A11" s="121"/>
      <c r="B11" s="122"/>
      <c r="C11" s="104" t="s">
        <v>64</v>
      </c>
      <c r="D11" s="111"/>
      <c r="E11" s="112"/>
      <c r="F11" s="105">
        <f t="shared" si="11"/>
        <v>0</v>
      </c>
      <c r="G11" s="106">
        <f t="shared" si="0"/>
        <v>0</v>
      </c>
      <c r="H11" s="112"/>
      <c r="I11" s="103">
        <f t="shared" si="1"/>
        <v>0</v>
      </c>
      <c r="J11" s="106">
        <f t="shared" si="2"/>
        <v>0</v>
      </c>
      <c r="K11" s="112"/>
      <c r="L11" s="103">
        <f t="shared" si="3"/>
        <v>0</v>
      </c>
      <c r="M11" s="106">
        <f t="shared" si="4"/>
        <v>0</v>
      </c>
      <c r="N11" s="112"/>
      <c r="O11" s="103">
        <f t="shared" si="5"/>
        <v>0</v>
      </c>
      <c r="P11" s="106">
        <f t="shared" si="6"/>
        <v>0</v>
      </c>
      <c r="Q11" s="129"/>
      <c r="R11" s="103">
        <f t="shared" si="7"/>
        <v>0</v>
      </c>
      <c r="S11" s="106">
        <f t="shared" si="8"/>
        <v>0</v>
      </c>
      <c r="T11" s="112"/>
      <c r="U11" s="103">
        <f t="shared" si="9"/>
        <v>0</v>
      </c>
      <c r="V11" s="106">
        <f t="shared" si="10"/>
        <v>0</v>
      </c>
    </row>
    <row r="12" spans="1:24" ht="13.5" thickTop="1" x14ac:dyDescent="0.2">
      <c r="A12" s="117"/>
      <c r="B12" s="118"/>
      <c r="C12" s="99" t="s">
        <v>63</v>
      </c>
      <c r="D12" s="107"/>
      <c r="E12" s="108"/>
      <c r="F12" s="92">
        <f t="shared" si="11"/>
        <v>0</v>
      </c>
      <c r="G12" s="94">
        <f>IF(F12&gt;2499,(F12*34%),0)</f>
        <v>0</v>
      </c>
      <c r="H12" s="108"/>
      <c r="I12" s="85">
        <f t="shared" si="1"/>
        <v>0</v>
      </c>
      <c r="J12" s="94">
        <f>IF(I12&gt;2499,(I12*34%),0)</f>
        <v>0</v>
      </c>
      <c r="K12" s="108"/>
      <c r="L12" s="85">
        <f t="shared" si="3"/>
        <v>0</v>
      </c>
      <c r="M12" s="94">
        <f>IF(L12&gt;2499,(L12*34%),0)</f>
        <v>0</v>
      </c>
      <c r="N12" s="108"/>
      <c r="O12" s="85">
        <f t="shared" si="5"/>
        <v>0</v>
      </c>
      <c r="P12" s="94">
        <f>IF(O12&gt;2499,(O12*34%),0)</f>
        <v>0</v>
      </c>
      <c r="Q12" s="127"/>
      <c r="R12" s="85">
        <f t="shared" si="7"/>
        <v>0</v>
      </c>
      <c r="S12" s="94">
        <f>IF(R12&gt;2499,(R12*34%),0)</f>
        <v>0</v>
      </c>
      <c r="T12" s="108"/>
      <c r="U12" s="85">
        <f t="shared" si="9"/>
        <v>0</v>
      </c>
      <c r="V12" s="94">
        <f>IF(U12&gt;2499,(U12*34%),0)</f>
        <v>0</v>
      </c>
    </row>
    <row r="13" spans="1:24" x14ac:dyDescent="0.2">
      <c r="A13" s="119"/>
      <c r="B13" s="120"/>
      <c r="C13" s="100" t="s">
        <v>63</v>
      </c>
      <c r="D13" s="109"/>
      <c r="E13" s="110"/>
      <c r="F13" s="92">
        <f t="shared" si="11"/>
        <v>0</v>
      </c>
      <c r="G13" s="94">
        <f t="shared" ref="G13:G15" si="12">IF(F13&gt;2499,(F13*34%),0)</f>
        <v>0</v>
      </c>
      <c r="H13" s="110"/>
      <c r="I13" s="85">
        <f t="shared" si="1"/>
        <v>0</v>
      </c>
      <c r="J13" s="94">
        <f t="shared" ref="J13:J15" si="13">IF(I13&gt;2499,(I13*34%),0)</f>
        <v>0</v>
      </c>
      <c r="K13" s="110"/>
      <c r="L13" s="85">
        <f t="shared" si="3"/>
        <v>0</v>
      </c>
      <c r="M13" s="94">
        <f t="shared" ref="M13:M15" si="14">IF(L13&gt;2499,(L13*34%),0)</f>
        <v>0</v>
      </c>
      <c r="N13" s="110"/>
      <c r="O13" s="85">
        <f t="shared" si="5"/>
        <v>0</v>
      </c>
      <c r="P13" s="94">
        <f t="shared" ref="P13:P15" si="15">IF(O13&gt;2499,(O13*34%),0)</f>
        <v>0</v>
      </c>
      <c r="Q13" s="128"/>
      <c r="R13" s="85">
        <f t="shared" si="7"/>
        <v>0</v>
      </c>
      <c r="S13" s="94">
        <f t="shared" ref="S13:S15" si="16">IF(R13&gt;2499,(R13*34%),0)</f>
        <v>0</v>
      </c>
      <c r="T13" s="110"/>
      <c r="U13" s="85">
        <f t="shared" si="9"/>
        <v>0</v>
      </c>
      <c r="V13" s="94">
        <f t="shared" ref="V13:V14" si="17">IF(U13&gt;2499,(U13*34%),0)</f>
        <v>0</v>
      </c>
    </row>
    <row r="14" spans="1:24" x14ac:dyDescent="0.2">
      <c r="A14" s="123"/>
      <c r="B14" s="124"/>
      <c r="C14" s="101" t="s">
        <v>63</v>
      </c>
      <c r="D14" s="113"/>
      <c r="E14" s="114"/>
      <c r="F14" s="92">
        <f t="shared" si="11"/>
        <v>0</v>
      </c>
      <c r="G14" s="94">
        <f t="shared" si="12"/>
        <v>0</v>
      </c>
      <c r="H14" s="114"/>
      <c r="I14" s="85">
        <f t="shared" si="1"/>
        <v>0</v>
      </c>
      <c r="J14" s="94">
        <f t="shared" si="13"/>
        <v>0</v>
      </c>
      <c r="K14" s="114"/>
      <c r="L14" s="85">
        <f t="shared" si="3"/>
        <v>0</v>
      </c>
      <c r="M14" s="94">
        <f t="shared" si="14"/>
        <v>0</v>
      </c>
      <c r="N14" s="114"/>
      <c r="O14" s="85">
        <f t="shared" si="5"/>
        <v>0</v>
      </c>
      <c r="P14" s="94">
        <f t="shared" si="15"/>
        <v>0</v>
      </c>
      <c r="Q14" s="130"/>
      <c r="R14" s="85">
        <f t="shared" si="7"/>
        <v>0</v>
      </c>
      <c r="S14" s="94">
        <f t="shared" si="16"/>
        <v>0</v>
      </c>
      <c r="T14" s="114"/>
      <c r="U14" s="85">
        <f t="shared" si="9"/>
        <v>0</v>
      </c>
      <c r="V14" s="94">
        <f t="shared" si="17"/>
        <v>0</v>
      </c>
    </row>
    <row r="15" spans="1:24" ht="13.5" thickBot="1" x14ac:dyDescent="0.25">
      <c r="A15" s="125"/>
      <c r="B15" s="126"/>
      <c r="C15" s="102" t="s">
        <v>63</v>
      </c>
      <c r="D15" s="115"/>
      <c r="E15" s="116"/>
      <c r="F15" s="93">
        <f t="shared" si="11"/>
        <v>0</v>
      </c>
      <c r="G15" s="98">
        <f t="shared" si="12"/>
        <v>0</v>
      </c>
      <c r="H15" s="116"/>
      <c r="I15" s="91">
        <f t="shared" si="1"/>
        <v>0</v>
      </c>
      <c r="J15" s="98">
        <f t="shared" si="13"/>
        <v>0</v>
      </c>
      <c r="K15" s="116"/>
      <c r="L15" s="91">
        <f t="shared" si="3"/>
        <v>0</v>
      </c>
      <c r="M15" s="98">
        <f t="shared" si="14"/>
        <v>0</v>
      </c>
      <c r="N15" s="116"/>
      <c r="O15" s="91">
        <f t="shared" si="5"/>
        <v>0</v>
      </c>
      <c r="P15" s="98">
        <f t="shared" si="15"/>
        <v>0</v>
      </c>
      <c r="Q15" s="131"/>
      <c r="R15" s="91">
        <f t="shared" si="7"/>
        <v>0</v>
      </c>
      <c r="S15" s="98">
        <f t="shared" si="16"/>
        <v>0</v>
      </c>
      <c r="T15" s="116"/>
      <c r="U15" s="91">
        <f t="shared" si="9"/>
        <v>0</v>
      </c>
      <c r="V15" s="98">
        <f>IF(U15&gt;2499,(U15*34%),0)</f>
        <v>0</v>
      </c>
    </row>
    <row r="16" spans="1:24" ht="13.5" thickBot="1" x14ac:dyDescent="0.25">
      <c r="A16" s="95"/>
      <c r="B16" s="95"/>
      <c r="C16" s="96"/>
      <c r="D16" s="97"/>
      <c r="E16" s="97"/>
      <c r="F16" s="97"/>
      <c r="G16" s="97"/>
      <c r="H16" s="97"/>
      <c r="I16" s="95"/>
      <c r="J16" s="95"/>
      <c r="K16" s="97"/>
      <c r="L16" s="95"/>
      <c r="M16" s="95"/>
      <c r="N16" s="97"/>
      <c r="O16" s="95"/>
      <c r="P16" s="95"/>
      <c r="Q16" s="97"/>
      <c r="R16" s="95"/>
      <c r="S16" s="134"/>
      <c r="T16" s="97"/>
      <c r="U16" s="95"/>
      <c r="V16" s="97"/>
    </row>
    <row r="17" spans="1:22" ht="13.5" thickBot="1" x14ac:dyDescent="0.25">
      <c r="A17" s="95"/>
      <c r="B17" s="95"/>
      <c r="C17" s="96"/>
      <c r="D17" s="97"/>
      <c r="E17" s="97"/>
      <c r="F17" s="97"/>
      <c r="G17" s="345">
        <f>SUM(F7:F15)+SUM(G7:G15)</f>
        <v>0</v>
      </c>
      <c r="H17" s="97"/>
      <c r="I17" s="95"/>
      <c r="J17" s="345">
        <f>SUM(I7:I15)+SUM(J7:J15)</f>
        <v>0</v>
      </c>
      <c r="K17" s="97"/>
      <c r="L17" s="95"/>
      <c r="M17" s="345">
        <f>SUM(L7:L15)+SUM(M7:M15)</f>
        <v>0</v>
      </c>
      <c r="N17" s="97"/>
      <c r="O17" s="95"/>
      <c r="P17" s="345">
        <f>SUM(O7:O15)+SUM(P7:P15)</f>
        <v>0</v>
      </c>
      <c r="Q17" s="97"/>
      <c r="R17" s="95"/>
      <c r="S17" s="345">
        <f>SUM(R7:R15)+SUM(S7:S15)</f>
        <v>0</v>
      </c>
      <c r="T17" s="97"/>
      <c r="U17" s="95"/>
      <c r="V17" s="345">
        <f>SUM(U7:U15)+SUM(V7:V15)</f>
        <v>0</v>
      </c>
    </row>
    <row r="18" spans="1:22" ht="13.5" thickBot="1" x14ac:dyDescent="0.25"/>
    <row r="19" spans="1:22" ht="13.5" thickBot="1" x14ac:dyDescent="0.25">
      <c r="A19" s="438" t="s">
        <v>45</v>
      </c>
      <c r="B19" s="440" t="s">
        <v>46</v>
      </c>
      <c r="C19" s="440" t="s">
        <v>47</v>
      </c>
      <c r="D19" s="442" t="s">
        <v>48</v>
      </c>
      <c r="E19" s="444" t="s">
        <v>57</v>
      </c>
      <c r="F19" s="445"/>
      <c r="G19" s="446"/>
      <c r="H19" s="444" t="s">
        <v>58</v>
      </c>
      <c r="I19" s="445"/>
      <c r="J19" s="446"/>
      <c r="K19" s="444" t="s">
        <v>59</v>
      </c>
      <c r="L19" s="445"/>
      <c r="M19" s="446"/>
      <c r="N19" s="444" t="s">
        <v>60</v>
      </c>
      <c r="O19" s="445"/>
      <c r="P19" s="446"/>
      <c r="Q19" s="447" t="s">
        <v>61</v>
      </c>
      <c r="R19" s="445"/>
      <c r="S19" s="448"/>
      <c r="T19" s="444" t="s">
        <v>62</v>
      </c>
      <c r="U19" s="445"/>
      <c r="V19" s="446"/>
    </row>
    <row r="20" spans="1:22" ht="13.5" thickBot="1" x14ac:dyDescent="0.25">
      <c r="A20" s="439"/>
      <c r="B20" s="441"/>
      <c r="C20" s="441"/>
      <c r="D20" s="443"/>
      <c r="E20" s="86" t="s">
        <v>50</v>
      </c>
      <c r="F20" s="87" t="s">
        <v>65</v>
      </c>
      <c r="G20" s="88" t="s">
        <v>51</v>
      </c>
      <c r="H20" s="86" t="s">
        <v>50</v>
      </c>
      <c r="I20" s="87" t="s">
        <v>65</v>
      </c>
      <c r="J20" s="88" t="s">
        <v>51</v>
      </c>
      <c r="K20" s="86" t="s">
        <v>50</v>
      </c>
      <c r="L20" s="87" t="s">
        <v>65</v>
      </c>
      <c r="M20" s="88" t="s">
        <v>51</v>
      </c>
      <c r="N20" s="86" t="s">
        <v>50</v>
      </c>
      <c r="O20" s="87" t="s">
        <v>65</v>
      </c>
      <c r="P20" s="88" t="s">
        <v>51</v>
      </c>
      <c r="Q20" s="89" t="s">
        <v>50</v>
      </c>
      <c r="R20" s="87" t="s">
        <v>65</v>
      </c>
      <c r="S20" s="90" t="s">
        <v>51</v>
      </c>
      <c r="T20" s="86" t="s">
        <v>50</v>
      </c>
      <c r="U20" s="87" t="s">
        <v>65</v>
      </c>
      <c r="V20" s="88" t="s">
        <v>51</v>
      </c>
    </row>
    <row r="21" spans="1:22" x14ac:dyDescent="0.2">
      <c r="A21" s="117"/>
      <c r="B21" s="133"/>
      <c r="C21" s="99" t="s">
        <v>64</v>
      </c>
      <c r="D21" s="107">
        <v>0</v>
      </c>
      <c r="E21" s="108">
        <v>0</v>
      </c>
      <c r="F21" s="85">
        <f>D21*E21</f>
        <v>0</v>
      </c>
      <c r="G21" s="94">
        <f>IF(F21&gt;10000,(F21*34%),0)</f>
        <v>0</v>
      </c>
      <c r="H21" s="108"/>
      <c r="I21" s="85">
        <f>D21*H21</f>
        <v>0</v>
      </c>
      <c r="J21" s="94">
        <f>IF(I21&gt;10000,(I21*34%),0)</f>
        <v>0</v>
      </c>
      <c r="K21" s="108"/>
      <c r="L21" s="85">
        <f>D21*K21</f>
        <v>0</v>
      </c>
      <c r="M21" s="94">
        <f>IF(L21&gt;10000,(L21*34%),0)</f>
        <v>0</v>
      </c>
      <c r="N21" s="108"/>
      <c r="O21" s="85">
        <f>D21*N21</f>
        <v>0</v>
      </c>
      <c r="P21" s="94">
        <f>IF(O21&gt;10000,(O21*34%),0)</f>
        <v>0</v>
      </c>
      <c r="Q21" s="127"/>
      <c r="R21" s="85">
        <f>Q21*D21</f>
        <v>0</v>
      </c>
      <c r="S21" s="94">
        <f>IF(R21&gt;10000,(R21*34%),0)</f>
        <v>0</v>
      </c>
      <c r="T21" s="108"/>
      <c r="U21" s="85">
        <f>T21*D21</f>
        <v>0</v>
      </c>
      <c r="V21" s="94">
        <f>IF(U21&gt;10000,(U21*34%),0)</f>
        <v>0</v>
      </c>
    </row>
    <row r="22" spans="1:22" x14ac:dyDescent="0.2">
      <c r="A22" s="117"/>
      <c r="B22" s="133"/>
      <c r="C22" s="99" t="s">
        <v>64</v>
      </c>
      <c r="D22" s="107">
        <v>0</v>
      </c>
      <c r="E22" s="108">
        <v>0</v>
      </c>
      <c r="F22" s="85">
        <f>D22*E22</f>
        <v>0</v>
      </c>
      <c r="G22" s="94">
        <f>IF(F22&gt;10000,(F22*34%),0)</f>
        <v>0</v>
      </c>
      <c r="H22" s="108"/>
      <c r="I22" s="85">
        <f>D22*H22</f>
        <v>0</v>
      </c>
      <c r="J22" s="94">
        <f>IF(I22&gt;10000,(I22*34%),0)</f>
        <v>0</v>
      </c>
      <c r="K22" s="108"/>
      <c r="L22" s="85">
        <f>D22*K22</f>
        <v>0</v>
      </c>
      <c r="M22" s="94">
        <f>IF(L22&gt;10000,(L22*34%),0)</f>
        <v>0</v>
      </c>
      <c r="N22" s="108"/>
      <c r="O22" s="85">
        <f>D22*N22</f>
        <v>0</v>
      </c>
      <c r="P22" s="94">
        <f>IF(O22&gt;10000,(O22*34%),0)</f>
        <v>0</v>
      </c>
      <c r="Q22" s="127"/>
      <c r="R22" s="85">
        <f>Q22*D22</f>
        <v>0</v>
      </c>
      <c r="S22" s="94">
        <f>IF(R22&gt;10000,(R22*34%),0)</f>
        <v>0</v>
      </c>
      <c r="T22" s="108"/>
      <c r="U22" s="85">
        <f>T22*D22</f>
        <v>0</v>
      </c>
      <c r="V22" s="94">
        <f>IF(U22&gt;10000,(U22*34%),0)</f>
        <v>0</v>
      </c>
    </row>
    <row r="23" spans="1:22" x14ac:dyDescent="0.2">
      <c r="A23" s="119"/>
      <c r="B23" s="120"/>
      <c r="C23" s="100" t="s">
        <v>64</v>
      </c>
      <c r="D23" s="109">
        <v>0</v>
      </c>
      <c r="E23" s="110">
        <v>0</v>
      </c>
      <c r="F23" s="85">
        <f t="shared" ref="F23:F29" si="18">D23*E23</f>
        <v>0</v>
      </c>
      <c r="G23" s="94">
        <f t="shared" ref="G23:G25" si="19">IF(F23&gt;10000,(F23*34%),0)</f>
        <v>0</v>
      </c>
      <c r="H23" s="110"/>
      <c r="I23" s="85">
        <f t="shared" ref="I23:I29" si="20">D23*H23</f>
        <v>0</v>
      </c>
      <c r="J23" s="94">
        <f t="shared" ref="J23:J25" si="21">IF(I23&gt;10000,(I23*34%),0)</f>
        <v>0</v>
      </c>
      <c r="K23" s="110"/>
      <c r="L23" s="85">
        <f t="shared" ref="L23:L29" si="22">D23*K23</f>
        <v>0</v>
      </c>
      <c r="M23" s="94">
        <f t="shared" ref="M23:M25" si="23">IF(L23&gt;10000,(L23*34%),0)</f>
        <v>0</v>
      </c>
      <c r="N23" s="110"/>
      <c r="O23" s="85">
        <f t="shared" ref="O23:O29" si="24">D23*N23</f>
        <v>0</v>
      </c>
      <c r="P23" s="94">
        <f t="shared" ref="P23:P25" si="25">IF(O23&gt;10000,(O23*34%),0)</f>
        <v>0</v>
      </c>
      <c r="Q23" s="128"/>
      <c r="R23" s="85">
        <f t="shared" ref="R23:R29" si="26">Q23*D23</f>
        <v>0</v>
      </c>
      <c r="S23" s="94">
        <f t="shared" ref="S23:S25" si="27">IF(R23&gt;10000,(R23*34%),0)</f>
        <v>0</v>
      </c>
      <c r="T23" s="110"/>
      <c r="U23" s="85">
        <f t="shared" ref="U23:U29" si="28">T23*D23</f>
        <v>0</v>
      </c>
      <c r="V23" s="94">
        <f t="shared" ref="V23:V25" si="29">IF(U23&gt;10000,(U23*34%),0)</f>
        <v>0</v>
      </c>
    </row>
    <row r="24" spans="1:22" x14ac:dyDescent="0.2">
      <c r="A24" s="119"/>
      <c r="B24" s="120"/>
      <c r="C24" s="100" t="s">
        <v>64</v>
      </c>
      <c r="D24" s="109"/>
      <c r="E24" s="110"/>
      <c r="F24" s="85">
        <f t="shared" si="18"/>
        <v>0</v>
      </c>
      <c r="G24" s="94">
        <f t="shared" si="19"/>
        <v>0</v>
      </c>
      <c r="H24" s="110"/>
      <c r="I24" s="85">
        <f t="shared" si="20"/>
        <v>0</v>
      </c>
      <c r="J24" s="94">
        <f t="shared" si="21"/>
        <v>0</v>
      </c>
      <c r="K24" s="110"/>
      <c r="L24" s="85">
        <f t="shared" si="22"/>
        <v>0</v>
      </c>
      <c r="M24" s="94">
        <f t="shared" si="23"/>
        <v>0</v>
      </c>
      <c r="N24" s="110"/>
      <c r="O24" s="85">
        <f t="shared" si="24"/>
        <v>0</v>
      </c>
      <c r="P24" s="94">
        <f t="shared" si="25"/>
        <v>0</v>
      </c>
      <c r="Q24" s="128"/>
      <c r="R24" s="85">
        <f t="shared" si="26"/>
        <v>0</v>
      </c>
      <c r="S24" s="94">
        <f t="shared" si="27"/>
        <v>0</v>
      </c>
      <c r="T24" s="110"/>
      <c r="U24" s="85">
        <f t="shared" si="28"/>
        <v>0</v>
      </c>
      <c r="V24" s="94">
        <f t="shared" si="29"/>
        <v>0</v>
      </c>
    </row>
    <row r="25" spans="1:22" ht="13.5" thickBot="1" x14ac:dyDescent="0.25">
      <c r="A25" s="121"/>
      <c r="B25" s="122"/>
      <c r="C25" s="104" t="s">
        <v>64</v>
      </c>
      <c r="D25" s="111"/>
      <c r="E25" s="112"/>
      <c r="F25" s="103">
        <f t="shared" si="18"/>
        <v>0</v>
      </c>
      <c r="G25" s="106">
        <f t="shared" si="19"/>
        <v>0</v>
      </c>
      <c r="H25" s="112"/>
      <c r="I25" s="103">
        <f t="shared" si="20"/>
        <v>0</v>
      </c>
      <c r="J25" s="106">
        <f t="shared" si="21"/>
        <v>0</v>
      </c>
      <c r="K25" s="112"/>
      <c r="L25" s="103">
        <f t="shared" si="22"/>
        <v>0</v>
      </c>
      <c r="M25" s="106">
        <f t="shared" si="23"/>
        <v>0</v>
      </c>
      <c r="N25" s="112"/>
      <c r="O25" s="103">
        <f t="shared" si="24"/>
        <v>0</v>
      </c>
      <c r="P25" s="106">
        <f t="shared" si="25"/>
        <v>0</v>
      </c>
      <c r="Q25" s="129"/>
      <c r="R25" s="103">
        <f t="shared" si="26"/>
        <v>0</v>
      </c>
      <c r="S25" s="106">
        <f t="shared" si="27"/>
        <v>0</v>
      </c>
      <c r="T25" s="112"/>
      <c r="U25" s="103">
        <f t="shared" si="28"/>
        <v>0</v>
      </c>
      <c r="V25" s="106">
        <f t="shared" si="29"/>
        <v>0</v>
      </c>
    </row>
    <row r="26" spans="1:22" ht="13.5" thickTop="1" x14ac:dyDescent="0.2">
      <c r="A26" s="117"/>
      <c r="B26" s="118"/>
      <c r="C26" s="99" t="s">
        <v>63</v>
      </c>
      <c r="D26" s="107">
        <v>0</v>
      </c>
      <c r="E26" s="108">
        <v>0</v>
      </c>
      <c r="F26" s="85">
        <f t="shared" si="18"/>
        <v>0</v>
      </c>
      <c r="G26" s="94">
        <f>IF(F26&gt;2499,(F26*34%),0)</f>
        <v>0</v>
      </c>
      <c r="H26" s="108"/>
      <c r="I26" s="85">
        <f t="shared" si="20"/>
        <v>0</v>
      </c>
      <c r="J26" s="94">
        <f>IF(I26&gt;2499,(I26*34%),0)</f>
        <v>0</v>
      </c>
      <c r="K26" s="108"/>
      <c r="L26" s="85">
        <f t="shared" si="22"/>
        <v>0</v>
      </c>
      <c r="M26" s="94">
        <f>IF(L26&gt;2499,(L26*34%),0)</f>
        <v>0</v>
      </c>
      <c r="N26" s="108"/>
      <c r="O26" s="85">
        <f t="shared" si="24"/>
        <v>0</v>
      </c>
      <c r="P26" s="94">
        <f>IF(O26&gt;2499,(O26*34%),0)</f>
        <v>0</v>
      </c>
      <c r="Q26" s="127"/>
      <c r="R26" s="85">
        <f t="shared" si="26"/>
        <v>0</v>
      </c>
      <c r="S26" s="94">
        <f>IF(R26&gt;2499,(R26*34%),0)</f>
        <v>0</v>
      </c>
      <c r="T26" s="108"/>
      <c r="U26" s="85">
        <f t="shared" si="28"/>
        <v>0</v>
      </c>
      <c r="V26" s="94">
        <f>IF(U26&gt;2499,(U26*34%),0)</f>
        <v>0</v>
      </c>
    </row>
    <row r="27" spans="1:22" x14ac:dyDescent="0.2">
      <c r="A27" s="119"/>
      <c r="B27" s="120"/>
      <c r="C27" s="100" t="s">
        <v>63</v>
      </c>
      <c r="D27" s="109">
        <v>0</v>
      </c>
      <c r="E27" s="110">
        <v>0</v>
      </c>
      <c r="F27" s="85">
        <f t="shared" si="18"/>
        <v>0</v>
      </c>
      <c r="G27" s="94">
        <f t="shared" ref="G27:G29" si="30">IF(F27&gt;2499,(F27*34%),0)</f>
        <v>0</v>
      </c>
      <c r="H27" s="110"/>
      <c r="I27" s="85">
        <f t="shared" si="20"/>
        <v>0</v>
      </c>
      <c r="J27" s="94">
        <f t="shared" ref="J27:J29" si="31">IF(I27&gt;2499,(I27*34%),0)</f>
        <v>0</v>
      </c>
      <c r="K27" s="110"/>
      <c r="L27" s="85">
        <f t="shared" si="22"/>
        <v>0</v>
      </c>
      <c r="M27" s="94">
        <f t="shared" ref="M27:M29" si="32">IF(L27&gt;2499,(L27*34%),0)</f>
        <v>0</v>
      </c>
      <c r="N27" s="110"/>
      <c r="O27" s="85">
        <f t="shared" si="24"/>
        <v>0</v>
      </c>
      <c r="P27" s="94">
        <f t="shared" ref="P27:P29" si="33">IF(O27&gt;2499,(O27*34%),0)</f>
        <v>0</v>
      </c>
      <c r="Q27" s="128"/>
      <c r="R27" s="85">
        <f t="shared" si="26"/>
        <v>0</v>
      </c>
      <c r="S27" s="94">
        <f t="shared" ref="S27:S29" si="34">IF(R27&gt;2499,(R27*34%),0)</f>
        <v>0</v>
      </c>
      <c r="T27" s="110"/>
      <c r="U27" s="85">
        <f t="shared" si="28"/>
        <v>0</v>
      </c>
      <c r="V27" s="94">
        <f t="shared" ref="V27:V29" si="35">IF(U27&gt;2499,(U27*34%),0)</f>
        <v>0</v>
      </c>
    </row>
    <row r="28" spans="1:22" x14ac:dyDescent="0.2">
      <c r="A28" s="123"/>
      <c r="B28" s="124"/>
      <c r="C28" s="101" t="s">
        <v>63</v>
      </c>
      <c r="D28" s="113"/>
      <c r="E28" s="114"/>
      <c r="F28" s="85">
        <f t="shared" si="18"/>
        <v>0</v>
      </c>
      <c r="G28" s="94">
        <f t="shared" si="30"/>
        <v>0</v>
      </c>
      <c r="H28" s="114"/>
      <c r="I28" s="85">
        <f t="shared" si="20"/>
        <v>0</v>
      </c>
      <c r="J28" s="94">
        <f t="shared" si="31"/>
        <v>0</v>
      </c>
      <c r="K28" s="114"/>
      <c r="L28" s="85">
        <f t="shared" si="22"/>
        <v>0</v>
      </c>
      <c r="M28" s="94">
        <f t="shared" si="32"/>
        <v>0</v>
      </c>
      <c r="N28" s="114"/>
      <c r="O28" s="85">
        <f t="shared" si="24"/>
        <v>0</v>
      </c>
      <c r="P28" s="94">
        <f t="shared" si="33"/>
        <v>0</v>
      </c>
      <c r="Q28" s="130"/>
      <c r="R28" s="85">
        <f t="shared" si="26"/>
        <v>0</v>
      </c>
      <c r="S28" s="94">
        <f t="shared" si="34"/>
        <v>0</v>
      </c>
      <c r="T28" s="114"/>
      <c r="U28" s="85">
        <f t="shared" si="28"/>
        <v>0</v>
      </c>
      <c r="V28" s="94">
        <f t="shared" si="35"/>
        <v>0</v>
      </c>
    </row>
    <row r="29" spans="1:22" ht="13.5" thickBot="1" x14ac:dyDescent="0.25">
      <c r="A29" s="125"/>
      <c r="B29" s="126"/>
      <c r="C29" s="102" t="s">
        <v>63</v>
      </c>
      <c r="D29" s="115"/>
      <c r="E29" s="116"/>
      <c r="F29" s="91">
        <f t="shared" si="18"/>
        <v>0</v>
      </c>
      <c r="G29" s="98">
        <f t="shared" si="30"/>
        <v>0</v>
      </c>
      <c r="H29" s="116"/>
      <c r="I29" s="91">
        <f t="shared" si="20"/>
        <v>0</v>
      </c>
      <c r="J29" s="98">
        <f t="shared" si="31"/>
        <v>0</v>
      </c>
      <c r="K29" s="116"/>
      <c r="L29" s="91">
        <f t="shared" si="22"/>
        <v>0</v>
      </c>
      <c r="M29" s="98">
        <f t="shared" si="32"/>
        <v>0</v>
      </c>
      <c r="N29" s="116"/>
      <c r="O29" s="91">
        <f t="shared" si="24"/>
        <v>0</v>
      </c>
      <c r="P29" s="98">
        <f t="shared" si="33"/>
        <v>0</v>
      </c>
      <c r="Q29" s="132"/>
      <c r="R29" s="91">
        <f t="shared" si="26"/>
        <v>0</v>
      </c>
      <c r="S29" s="98">
        <f t="shared" si="34"/>
        <v>0</v>
      </c>
      <c r="T29" s="116"/>
      <c r="U29" s="91">
        <f t="shared" si="28"/>
        <v>0</v>
      </c>
      <c r="V29" s="98">
        <f t="shared" si="35"/>
        <v>0</v>
      </c>
    </row>
    <row r="30" spans="1:22" ht="13.5" thickBot="1" x14ac:dyDescent="0.25"/>
    <row r="31" spans="1:22" ht="13.5" thickBot="1" x14ac:dyDescent="0.25">
      <c r="G31" s="345">
        <f>SUM(F21:F29)+SUM(G21:G29)</f>
        <v>0</v>
      </c>
      <c r="J31" s="345">
        <f>SUM(I21:I29)+SUM(J21:J29)</f>
        <v>0</v>
      </c>
      <c r="M31" s="345">
        <f>SUM(L21:L29)+SUM(M21:M29)</f>
        <v>0</v>
      </c>
      <c r="P31" s="345">
        <f>SUM(O21:O29)+SUM(P21:P29)</f>
        <v>0</v>
      </c>
      <c r="S31" s="345">
        <f>SUM(R21:R29)+SUM(S21:S29)</f>
        <v>0</v>
      </c>
      <c r="V31" s="345">
        <f>SUM(U21:U29)+SUM(V21:V29)</f>
        <v>0</v>
      </c>
    </row>
    <row r="35" spans="1:22" ht="15.75" x14ac:dyDescent="0.25">
      <c r="A35" s="436" t="s">
        <v>156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</row>
    <row r="36" spans="1:22" ht="16.5" thickBot="1" x14ac:dyDescent="0.3">
      <c r="A36" s="437" t="s">
        <v>145</v>
      </c>
      <c r="B36" s="437"/>
      <c r="C36" s="437"/>
      <c r="D36" s="437"/>
      <c r="E36" s="437"/>
      <c r="F36" s="437"/>
      <c r="G36" s="437"/>
      <c r="H36" s="43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</row>
    <row r="37" spans="1:22" ht="13.5" thickBot="1" x14ac:dyDescent="0.25">
      <c r="A37" s="438" t="s">
        <v>45</v>
      </c>
      <c r="B37" s="440" t="s">
        <v>46</v>
      </c>
      <c r="C37" s="440" t="s">
        <v>80</v>
      </c>
      <c r="D37" s="442" t="s">
        <v>81</v>
      </c>
      <c r="E37" s="444" t="s">
        <v>49</v>
      </c>
      <c r="F37" s="445"/>
      <c r="G37" s="446"/>
      <c r="H37" s="444" t="s">
        <v>52</v>
      </c>
      <c r="I37" s="445"/>
      <c r="J37" s="446"/>
      <c r="K37" s="444" t="s">
        <v>53</v>
      </c>
      <c r="L37" s="445"/>
      <c r="M37" s="446"/>
      <c r="N37" s="444" t="s">
        <v>54</v>
      </c>
      <c r="O37" s="445"/>
      <c r="P37" s="446"/>
      <c r="Q37" s="447" t="s">
        <v>55</v>
      </c>
      <c r="R37" s="445"/>
      <c r="S37" s="448"/>
      <c r="T37" s="444" t="s">
        <v>56</v>
      </c>
      <c r="U37" s="445"/>
      <c r="V37" s="446"/>
    </row>
    <row r="38" spans="1:22" ht="24.75" customHeight="1" thickBot="1" x14ac:dyDescent="0.25">
      <c r="A38" s="439"/>
      <c r="B38" s="441"/>
      <c r="C38" s="441"/>
      <c r="D38" s="443"/>
      <c r="E38" s="86" t="s">
        <v>65</v>
      </c>
      <c r="F38" s="137" t="s">
        <v>82</v>
      </c>
      <c r="G38" s="88" t="s">
        <v>51</v>
      </c>
      <c r="H38" s="87" t="s">
        <v>65</v>
      </c>
      <c r="I38" s="137" t="s">
        <v>82</v>
      </c>
      <c r="J38" s="88" t="s">
        <v>51</v>
      </c>
      <c r="K38" s="87" t="s">
        <v>65</v>
      </c>
      <c r="L38" s="137" t="s">
        <v>82</v>
      </c>
      <c r="M38" s="88" t="s">
        <v>51</v>
      </c>
      <c r="N38" s="87" t="s">
        <v>65</v>
      </c>
      <c r="O38" s="137" t="s">
        <v>82</v>
      </c>
      <c r="P38" s="88" t="s">
        <v>51</v>
      </c>
      <c r="Q38" s="87" t="s">
        <v>65</v>
      </c>
      <c r="R38" s="137" t="s">
        <v>82</v>
      </c>
      <c r="S38" s="90" t="s">
        <v>51</v>
      </c>
      <c r="T38" s="87" t="s">
        <v>65</v>
      </c>
      <c r="U38" s="137" t="s">
        <v>82</v>
      </c>
      <c r="V38" s="88" t="s">
        <v>51</v>
      </c>
    </row>
    <row r="39" spans="1:22" x14ac:dyDescent="0.2">
      <c r="A39" s="117"/>
      <c r="B39" s="118"/>
      <c r="C39" s="99" t="s">
        <v>80</v>
      </c>
      <c r="D39" s="138">
        <v>0</v>
      </c>
      <c r="E39" s="142">
        <v>0</v>
      </c>
      <c r="F39" s="92">
        <f>D39*E39</f>
        <v>0</v>
      </c>
      <c r="G39" s="94">
        <f>F39*34%</f>
        <v>0</v>
      </c>
      <c r="H39" s="108"/>
      <c r="I39" s="85">
        <f>D39*H39</f>
        <v>0</v>
      </c>
      <c r="J39" s="94">
        <f>I39*34%</f>
        <v>0</v>
      </c>
      <c r="K39" s="108"/>
      <c r="L39" s="85">
        <f>D39*K39</f>
        <v>0</v>
      </c>
      <c r="M39" s="94">
        <f>L39*34%</f>
        <v>0</v>
      </c>
      <c r="N39" s="108"/>
      <c r="O39" s="85">
        <f>D39*N39</f>
        <v>0</v>
      </c>
      <c r="P39" s="94">
        <f>O39*34%</f>
        <v>0</v>
      </c>
      <c r="Q39" s="127"/>
      <c r="R39" s="85">
        <f>Q39*D39</f>
        <v>0</v>
      </c>
      <c r="S39" s="94">
        <f>R39*34%</f>
        <v>0</v>
      </c>
      <c r="T39" s="108"/>
      <c r="U39" s="85">
        <f>T39*D39</f>
        <v>0</v>
      </c>
      <c r="V39" s="94">
        <f>U39*34%</f>
        <v>0</v>
      </c>
    </row>
    <row r="40" spans="1:22" x14ac:dyDescent="0.2">
      <c r="A40" s="117"/>
      <c r="B40" s="118"/>
      <c r="C40" s="99" t="s">
        <v>80</v>
      </c>
      <c r="D40" s="138">
        <v>0</v>
      </c>
      <c r="E40" s="142">
        <v>0</v>
      </c>
      <c r="F40" s="92">
        <f>D40*E40</f>
        <v>0</v>
      </c>
      <c r="G40" s="94">
        <f>F40*34%</f>
        <v>0</v>
      </c>
      <c r="H40" s="108"/>
      <c r="I40" s="85">
        <f>D40*H40</f>
        <v>0</v>
      </c>
      <c r="J40" s="94">
        <f>I40*34%</f>
        <v>0</v>
      </c>
      <c r="K40" s="108"/>
      <c r="L40" s="85">
        <f>D40*K40</f>
        <v>0</v>
      </c>
      <c r="M40" s="94">
        <f>L40*34%</f>
        <v>0</v>
      </c>
      <c r="N40" s="108"/>
      <c r="O40" s="85">
        <f>D40*N40</f>
        <v>0</v>
      </c>
      <c r="P40" s="94">
        <f>O40*34%</f>
        <v>0</v>
      </c>
      <c r="Q40" s="127"/>
      <c r="R40" s="85">
        <f>Q40*D40</f>
        <v>0</v>
      </c>
      <c r="S40" s="94">
        <f>R40*34%</f>
        <v>0</v>
      </c>
      <c r="T40" s="108"/>
      <c r="U40" s="85">
        <f>T40*D40</f>
        <v>0</v>
      </c>
      <c r="V40" s="94">
        <f>U40*34%</f>
        <v>0</v>
      </c>
    </row>
    <row r="41" spans="1:22" x14ac:dyDescent="0.2">
      <c r="A41" s="119"/>
      <c r="B41" s="120"/>
      <c r="C41" s="100" t="s">
        <v>80</v>
      </c>
      <c r="D41" s="139">
        <v>0</v>
      </c>
      <c r="E41" s="110"/>
      <c r="F41" s="92">
        <f>D41*E41</f>
        <v>0</v>
      </c>
      <c r="G41" s="94">
        <f t="shared" ref="G41:G43" si="36">F41*34%</f>
        <v>0</v>
      </c>
      <c r="H41" s="110">
        <v>0</v>
      </c>
      <c r="I41" s="85">
        <f t="shared" ref="I41:I43" si="37">D41*H41</f>
        <v>0</v>
      </c>
      <c r="J41" s="94">
        <f t="shared" ref="J41:J43" si="38">I41*34%</f>
        <v>0</v>
      </c>
      <c r="K41" s="110"/>
      <c r="L41" s="85">
        <f t="shared" ref="L41:L43" si="39">D41*K41</f>
        <v>0</v>
      </c>
      <c r="M41" s="94">
        <f t="shared" ref="M41:M43" si="40">L41*34%</f>
        <v>0</v>
      </c>
      <c r="N41" s="110"/>
      <c r="O41" s="85">
        <f t="shared" ref="O41:O43" si="41">D41*N41</f>
        <v>0</v>
      </c>
      <c r="P41" s="94">
        <f t="shared" ref="P41:P43" si="42">O41*34%</f>
        <v>0</v>
      </c>
      <c r="Q41" s="128"/>
      <c r="R41" s="85">
        <f t="shared" ref="R41:R43" si="43">Q41*D41</f>
        <v>0</v>
      </c>
      <c r="S41" s="94">
        <f t="shared" ref="S41:S43" si="44">R41*34%</f>
        <v>0</v>
      </c>
      <c r="T41" s="110"/>
      <c r="U41" s="85">
        <f t="shared" ref="U41:U43" si="45">T41*D41</f>
        <v>0</v>
      </c>
      <c r="V41" s="94">
        <f t="shared" ref="V41:V43" si="46">U41*34%</f>
        <v>0</v>
      </c>
    </row>
    <row r="42" spans="1:22" x14ac:dyDescent="0.2">
      <c r="A42" s="119"/>
      <c r="B42" s="120"/>
      <c r="C42" s="100" t="s">
        <v>80</v>
      </c>
      <c r="D42" s="139">
        <v>0</v>
      </c>
      <c r="E42" s="110"/>
      <c r="F42" s="92">
        <f t="shared" ref="F42:F43" si="47">D42*E42</f>
        <v>0</v>
      </c>
      <c r="G42" s="94">
        <f t="shared" si="36"/>
        <v>0</v>
      </c>
      <c r="H42" s="110"/>
      <c r="I42" s="85">
        <f t="shared" si="37"/>
        <v>0</v>
      </c>
      <c r="J42" s="94">
        <f t="shared" si="38"/>
        <v>0</v>
      </c>
      <c r="K42" s="110">
        <v>0</v>
      </c>
      <c r="L42" s="85">
        <f t="shared" si="39"/>
        <v>0</v>
      </c>
      <c r="M42" s="94">
        <f t="shared" si="40"/>
        <v>0</v>
      </c>
      <c r="N42" s="110"/>
      <c r="O42" s="85">
        <f t="shared" si="41"/>
        <v>0</v>
      </c>
      <c r="P42" s="94">
        <f t="shared" si="42"/>
        <v>0</v>
      </c>
      <c r="Q42" s="128"/>
      <c r="R42" s="85">
        <f t="shared" si="43"/>
        <v>0</v>
      </c>
      <c r="S42" s="94">
        <f t="shared" si="44"/>
        <v>0</v>
      </c>
      <c r="T42" s="110"/>
      <c r="U42" s="85">
        <f t="shared" si="45"/>
        <v>0</v>
      </c>
      <c r="V42" s="94">
        <f t="shared" si="46"/>
        <v>0</v>
      </c>
    </row>
    <row r="43" spans="1:22" ht="13.5" thickBot="1" x14ac:dyDescent="0.25">
      <c r="A43" s="125"/>
      <c r="B43" s="126"/>
      <c r="C43" s="102" t="s">
        <v>80</v>
      </c>
      <c r="D43" s="140">
        <v>0</v>
      </c>
      <c r="E43" s="116"/>
      <c r="F43" s="141">
        <f t="shared" si="47"/>
        <v>0</v>
      </c>
      <c r="G43" s="98">
        <f t="shared" si="36"/>
        <v>0</v>
      </c>
      <c r="H43" s="116"/>
      <c r="I43" s="135">
        <f t="shared" si="37"/>
        <v>0</v>
      </c>
      <c r="J43" s="98">
        <f t="shared" si="38"/>
        <v>0</v>
      </c>
      <c r="K43" s="116"/>
      <c r="L43" s="135">
        <f t="shared" si="39"/>
        <v>0</v>
      </c>
      <c r="M43" s="98">
        <f t="shared" si="40"/>
        <v>0</v>
      </c>
      <c r="N43" s="116">
        <v>0</v>
      </c>
      <c r="O43" s="135">
        <f t="shared" si="41"/>
        <v>0</v>
      </c>
      <c r="P43" s="98">
        <f t="shared" si="42"/>
        <v>0</v>
      </c>
      <c r="Q43" s="131"/>
      <c r="R43" s="135">
        <f t="shared" si="43"/>
        <v>0</v>
      </c>
      <c r="S43" s="98">
        <f t="shared" si="44"/>
        <v>0</v>
      </c>
      <c r="T43" s="116"/>
      <c r="U43" s="135">
        <f t="shared" si="45"/>
        <v>0</v>
      </c>
      <c r="V43" s="98">
        <f t="shared" si="46"/>
        <v>0</v>
      </c>
    </row>
    <row r="44" spans="1:22" ht="13.5" thickBot="1" x14ac:dyDescent="0.25">
      <c r="A44" s="95"/>
      <c r="B44" s="95"/>
      <c r="C44" s="96"/>
      <c r="D44" s="97"/>
      <c r="E44" s="97"/>
      <c r="F44" s="97"/>
      <c r="G44" s="97"/>
      <c r="H44" s="97"/>
      <c r="I44" s="95"/>
      <c r="J44" s="95"/>
      <c r="K44" s="97"/>
      <c r="L44" s="95"/>
      <c r="M44" s="95"/>
      <c r="N44" s="97"/>
      <c r="O44" s="95"/>
      <c r="P44" s="95"/>
      <c r="Q44" s="97"/>
      <c r="R44" s="95"/>
      <c r="S44" s="134"/>
      <c r="T44" s="97"/>
      <c r="U44" s="95"/>
      <c r="V44" s="97"/>
    </row>
    <row r="45" spans="1:22" ht="13.5" thickBot="1" x14ac:dyDescent="0.25">
      <c r="A45" s="95"/>
      <c r="B45" s="95"/>
      <c r="C45" s="96"/>
      <c r="D45" s="97"/>
      <c r="E45" s="97"/>
      <c r="F45" s="97"/>
      <c r="G45" s="345">
        <f>SUM(F39:F43)+SUM(G39:G43)</f>
        <v>0</v>
      </c>
      <c r="H45" s="97"/>
      <c r="I45" s="95"/>
      <c r="J45" s="345">
        <f>SUM(I39:I43)+SUM(J39:J43)</f>
        <v>0</v>
      </c>
      <c r="K45" s="97"/>
      <c r="L45" s="95"/>
      <c r="M45" s="345">
        <f>SUM(L39:L43)+SUM(M39:M43)</f>
        <v>0</v>
      </c>
      <c r="N45" s="97"/>
      <c r="O45" s="95"/>
      <c r="P45" s="345">
        <f>SUM(O39:O43)+SUM(P39:P43)</f>
        <v>0</v>
      </c>
      <c r="Q45" s="97"/>
      <c r="R45" s="95"/>
      <c r="S45" s="345">
        <f>SUM(R39:R43)+SUM(S39:S43)</f>
        <v>0</v>
      </c>
      <c r="T45" s="97"/>
      <c r="U45" s="95"/>
      <c r="V45" s="345">
        <f>SUM(U39:U43)+SUM(V39:V43)</f>
        <v>0</v>
      </c>
    </row>
    <row r="46" spans="1:22" ht="13.5" thickBot="1" x14ac:dyDescent="0.25"/>
    <row r="47" spans="1:22" ht="13.5" thickBot="1" x14ac:dyDescent="0.25">
      <c r="A47" s="438" t="s">
        <v>45</v>
      </c>
      <c r="B47" s="440" t="s">
        <v>46</v>
      </c>
      <c r="C47" s="440" t="s">
        <v>80</v>
      </c>
      <c r="D47" s="442" t="s">
        <v>81</v>
      </c>
      <c r="E47" s="444" t="s">
        <v>57</v>
      </c>
      <c r="F47" s="445"/>
      <c r="G47" s="446"/>
      <c r="H47" s="444" t="s">
        <v>58</v>
      </c>
      <c r="I47" s="445"/>
      <c r="J47" s="446"/>
      <c r="K47" s="444" t="s">
        <v>59</v>
      </c>
      <c r="L47" s="445"/>
      <c r="M47" s="446"/>
      <c r="N47" s="444" t="s">
        <v>60</v>
      </c>
      <c r="O47" s="445"/>
      <c r="P47" s="446"/>
      <c r="Q47" s="447" t="s">
        <v>61</v>
      </c>
      <c r="R47" s="445"/>
      <c r="S47" s="448"/>
      <c r="T47" s="444" t="s">
        <v>62</v>
      </c>
      <c r="U47" s="445"/>
      <c r="V47" s="446"/>
    </row>
    <row r="48" spans="1:22" ht="23.25" thickBot="1" x14ac:dyDescent="0.25">
      <c r="A48" s="439"/>
      <c r="B48" s="441"/>
      <c r="C48" s="441"/>
      <c r="D48" s="443"/>
      <c r="E48" s="86" t="s">
        <v>65</v>
      </c>
      <c r="F48" s="137" t="s">
        <v>82</v>
      </c>
      <c r="G48" s="88" t="s">
        <v>51</v>
      </c>
      <c r="H48" s="87" t="s">
        <v>65</v>
      </c>
      <c r="I48" s="137" t="s">
        <v>82</v>
      </c>
      <c r="J48" s="88" t="s">
        <v>51</v>
      </c>
      <c r="K48" s="87" t="s">
        <v>65</v>
      </c>
      <c r="L48" s="137" t="s">
        <v>82</v>
      </c>
      <c r="M48" s="88" t="s">
        <v>51</v>
      </c>
      <c r="N48" s="87" t="s">
        <v>65</v>
      </c>
      <c r="O48" s="137" t="s">
        <v>82</v>
      </c>
      <c r="P48" s="88" t="s">
        <v>51</v>
      </c>
      <c r="Q48" s="87" t="s">
        <v>65</v>
      </c>
      <c r="R48" s="137" t="s">
        <v>82</v>
      </c>
      <c r="S48" s="90" t="s">
        <v>51</v>
      </c>
      <c r="T48" s="87" t="s">
        <v>65</v>
      </c>
      <c r="U48" s="137" t="s">
        <v>82</v>
      </c>
      <c r="V48" s="88" t="s">
        <v>51</v>
      </c>
    </row>
    <row r="49" spans="1:22" x14ac:dyDescent="0.2">
      <c r="A49" s="117"/>
      <c r="B49" s="133"/>
      <c r="C49" s="99" t="s">
        <v>80</v>
      </c>
      <c r="D49" s="138">
        <v>0</v>
      </c>
      <c r="E49" s="108">
        <v>0</v>
      </c>
      <c r="F49" s="85">
        <f>D49*E49</f>
        <v>0</v>
      </c>
      <c r="G49" s="94">
        <f>F49*34%</f>
        <v>0</v>
      </c>
      <c r="H49" s="108"/>
      <c r="I49" s="85">
        <f>D49*H49</f>
        <v>0</v>
      </c>
      <c r="J49" s="94">
        <f>I49*34%</f>
        <v>0</v>
      </c>
      <c r="K49" s="108"/>
      <c r="L49" s="85">
        <f>D49*K49</f>
        <v>0</v>
      </c>
      <c r="M49" s="94">
        <f>L49*34%</f>
        <v>0</v>
      </c>
      <c r="N49" s="108"/>
      <c r="O49" s="85">
        <f>D49*N49</f>
        <v>0</v>
      </c>
      <c r="P49" s="94">
        <f>O49*34%</f>
        <v>0</v>
      </c>
      <c r="Q49" s="127"/>
      <c r="R49" s="85">
        <f>Q49*D49</f>
        <v>0</v>
      </c>
      <c r="S49" s="94">
        <f>R49*34%</f>
        <v>0</v>
      </c>
      <c r="T49" s="108"/>
      <c r="U49" s="85">
        <f>T49*D49</f>
        <v>0</v>
      </c>
      <c r="V49" s="94">
        <f>U49*34%</f>
        <v>0</v>
      </c>
    </row>
    <row r="50" spans="1:22" x14ac:dyDescent="0.2">
      <c r="A50" s="117"/>
      <c r="B50" s="133"/>
      <c r="C50" s="99" t="s">
        <v>80</v>
      </c>
      <c r="D50" s="138">
        <v>0</v>
      </c>
      <c r="E50" s="108">
        <v>0</v>
      </c>
      <c r="F50" s="85">
        <f>D50*E50</f>
        <v>0</v>
      </c>
      <c r="G50" s="94">
        <f>F50*34%</f>
        <v>0</v>
      </c>
      <c r="H50" s="108"/>
      <c r="I50" s="85">
        <f>D50*H50</f>
        <v>0</v>
      </c>
      <c r="J50" s="94">
        <f>I50*34%</f>
        <v>0</v>
      </c>
      <c r="K50" s="108"/>
      <c r="L50" s="85">
        <f>D50*K50</f>
        <v>0</v>
      </c>
      <c r="M50" s="94">
        <f>L50*34%</f>
        <v>0</v>
      </c>
      <c r="N50" s="108"/>
      <c r="O50" s="85">
        <f>D50*N50</f>
        <v>0</v>
      </c>
      <c r="P50" s="94">
        <f>O50*34%</f>
        <v>0</v>
      </c>
      <c r="Q50" s="127"/>
      <c r="R50" s="85">
        <f>Q50*D50</f>
        <v>0</v>
      </c>
      <c r="S50" s="94">
        <f>R50*34%</f>
        <v>0</v>
      </c>
      <c r="T50" s="108"/>
      <c r="U50" s="85">
        <f>T50*D50</f>
        <v>0</v>
      </c>
      <c r="V50" s="94">
        <f>U50*34%</f>
        <v>0</v>
      </c>
    </row>
    <row r="51" spans="1:22" x14ac:dyDescent="0.2">
      <c r="A51" s="119"/>
      <c r="B51" s="120"/>
      <c r="C51" s="100" t="s">
        <v>80</v>
      </c>
      <c r="D51" s="139">
        <v>0</v>
      </c>
      <c r="E51" s="110">
        <v>0</v>
      </c>
      <c r="F51" s="85">
        <f t="shared" ref="F51:F53" si="48">D51*E51</f>
        <v>0</v>
      </c>
      <c r="G51" s="94">
        <f t="shared" ref="G51:G53" si="49">F51*34%</f>
        <v>0</v>
      </c>
      <c r="H51" s="110"/>
      <c r="I51" s="85">
        <f t="shared" ref="I51:I53" si="50">D51*H51</f>
        <v>0</v>
      </c>
      <c r="J51" s="94">
        <f t="shared" ref="J51:J53" si="51">I51*34%</f>
        <v>0</v>
      </c>
      <c r="K51" s="110"/>
      <c r="L51" s="85">
        <f t="shared" ref="L51:L53" si="52">D51*K51</f>
        <v>0</v>
      </c>
      <c r="M51" s="94">
        <f t="shared" ref="M51:M53" si="53">L51*34%</f>
        <v>0</v>
      </c>
      <c r="N51" s="110"/>
      <c r="O51" s="85">
        <f t="shared" ref="O51:O53" si="54">D51*N51</f>
        <v>0</v>
      </c>
      <c r="P51" s="94">
        <f t="shared" ref="P51:P53" si="55">O51*34%</f>
        <v>0</v>
      </c>
      <c r="Q51" s="128"/>
      <c r="R51" s="85">
        <f t="shared" ref="R51:R53" si="56">Q51*D51</f>
        <v>0</v>
      </c>
      <c r="S51" s="94">
        <f t="shared" ref="S51:S53" si="57">R51*34%</f>
        <v>0</v>
      </c>
      <c r="T51" s="110"/>
      <c r="U51" s="85">
        <f t="shared" ref="U51:U53" si="58">T51*D51</f>
        <v>0</v>
      </c>
      <c r="V51" s="94">
        <f t="shared" ref="V51:V53" si="59">U51*34%</f>
        <v>0</v>
      </c>
    </row>
    <row r="52" spans="1:22" x14ac:dyDescent="0.2">
      <c r="A52" s="119"/>
      <c r="B52" s="120"/>
      <c r="C52" s="100" t="s">
        <v>80</v>
      </c>
      <c r="D52" s="139">
        <v>0</v>
      </c>
      <c r="E52" s="110"/>
      <c r="F52" s="85">
        <f t="shared" si="48"/>
        <v>0</v>
      </c>
      <c r="G52" s="94">
        <f t="shared" si="49"/>
        <v>0</v>
      </c>
      <c r="H52" s="110">
        <v>0</v>
      </c>
      <c r="I52" s="85">
        <f t="shared" si="50"/>
        <v>0</v>
      </c>
      <c r="J52" s="94">
        <f t="shared" si="51"/>
        <v>0</v>
      </c>
      <c r="K52" s="110"/>
      <c r="L52" s="85">
        <f t="shared" si="52"/>
        <v>0</v>
      </c>
      <c r="M52" s="94">
        <f t="shared" si="53"/>
        <v>0</v>
      </c>
      <c r="N52" s="110"/>
      <c r="O52" s="85">
        <f t="shared" si="54"/>
        <v>0</v>
      </c>
      <c r="P52" s="94">
        <f t="shared" si="55"/>
        <v>0</v>
      </c>
      <c r="Q52" s="128"/>
      <c r="R52" s="85">
        <f t="shared" si="56"/>
        <v>0</v>
      </c>
      <c r="S52" s="94">
        <f t="shared" si="57"/>
        <v>0</v>
      </c>
      <c r="T52" s="110"/>
      <c r="U52" s="85">
        <f t="shared" si="58"/>
        <v>0</v>
      </c>
      <c r="V52" s="94">
        <f t="shared" si="59"/>
        <v>0</v>
      </c>
    </row>
    <row r="53" spans="1:22" ht="13.5" thickBot="1" x14ac:dyDescent="0.25">
      <c r="A53" s="125"/>
      <c r="B53" s="126"/>
      <c r="C53" s="102" t="s">
        <v>80</v>
      </c>
      <c r="D53" s="140">
        <v>0</v>
      </c>
      <c r="E53" s="116"/>
      <c r="F53" s="135">
        <f t="shared" si="48"/>
        <v>0</v>
      </c>
      <c r="G53" s="98">
        <f t="shared" si="49"/>
        <v>0</v>
      </c>
      <c r="H53" s="116"/>
      <c r="I53" s="135">
        <f t="shared" si="50"/>
        <v>0</v>
      </c>
      <c r="J53" s="98">
        <f t="shared" si="51"/>
        <v>0</v>
      </c>
      <c r="K53" s="116">
        <v>0</v>
      </c>
      <c r="L53" s="135">
        <f t="shared" si="52"/>
        <v>0</v>
      </c>
      <c r="M53" s="98">
        <f t="shared" si="53"/>
        <v>0</v>
      </c>
      <c r="N53" s="116"/>
      <c r="O53" s="135">
        <f t="shared" si="54"/>
        <v>0</v>
      </c>
      <c r="P53" s="98">
        <f t="shared" si="55"/>
        <v>0</v>
      </c>
      <c r="Q53" s="131">
        <v>0</v>
      </c>
      <c r="R53" s="135">
        <f t="shared" si="56"/>
        <v>0</v>
      </c>
      <c r="S53" s="98">
        <f t="shared" si="57"/>
        <v>0</v>
      </c>
      <c r="T53" s="116">
        <v>0</v>
      </c>
      <c r="U53" s="135">
        <f t="shared" si="58"/>
        <v>0</v>
      </c>
      <c r="V53" s="98">
        <f t="shared" si="59"/>
        <v>0</v>
      </c>
    </row>
    <row r="54" spans="1:22" ht="13.5" thickBot="1" x14ac:dyDescent="0.25"/>
    <row r="55" spans="1:22" ht="13.5" thickBot="1" x14ac:dyDescent="0.25">
      <c r="G55" s="345">
        <f>SUM(F49:F53)+SUM(G49:G53)</f>
        <v>0</v>
      </c>
      <c r="J55" s="345">
        <f>SUM(I49:I53)+SUM(J49:J53)</f>
        <v>0</v>
      </c>
      <c r="M55" s="345">
        <f>SUM(L49:L53)+SUM(M49:M53)</f>
        <v>0</v>
      </c>
      <c r="P55" s="345">
        <f>SUM(O49:O53)+SUM(P49:P53)</f>
        <v>0</v>
      </c>
      <c r="S55" s="345">
        <f>SUM(R49:R53)+SUM(S49:S53)</f>
        <v>0</v>
      </c>
      <c r="V55" s="345">
        <f>SUM(U49:U53)+SUM(V49:V53)</f>
        <v>0</v>
      </c>
    </row>
    <row r="57" spans="1:22" x14ac:dyDescent="0.2">
      <c r="B57" s="146" t="s">
        <v>66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</row>
    <row r="58" spans="1:22" x14ac:dyDescent="0.2">
      <c r="B58" s="146" t="s">
        <v>67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</row>
    <row r="59" spans="1:22" x14ac:dyDescent="0.2">
      <c r="B59" s="146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 x14ac:dyDescent="0.2">
      <c r="B60" s="146" t="s">
        <v>85</v>
      </c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</row>
    <row r="61" spans="1:22" x14ac:dyDescent="0.2"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49"/>
      <c r="R61" s="449"/>
      <c r="S61" s="449"/>
      <c r="T61" s="449"/>
      <c r="U61" s="449"/>
      <c r="V61" s="449"/>
    </row>
    <row r="62" spans="1:22" x14ac:dyDescent="0.2"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  <c r="T62" s="449"/>
      <c r="U62" s="449"/>
      <c r="V62" s="449"/>
    </row>
  </sheetData>
  <sheetProtection formatCells="0" formatColumns="0" formatRows="0"/>
  <mergeCells count="45">
    <mergeCell ref="C60:V62"/>
    <mergeCell ref="H47:J47"/>
    <mergeCell ref="K47:M47"/>
    <mergeCell ref="N47:P47"/>
    <mergeCell ref="Q47:S47"/>
    <mergeCell ref="T47:V47"/>
    <mergeCell ref="A47:A48"/>
    <mergeCell ref="B47:B48"/>
    <mergeCell ref="C47:C48"/>
    <mergeCell ref="D47:D48"/>
    <mergeCell ref="E47:G47"/>
    <mergeCell ref="A35:V35"/>
    <mergeCell ref="A36:H36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H19:J19"/>
    <mergeCell ref="K19:M19"/>
    <mergeCell ref="N19:P19"/>
    <mergeCell ref="Q19:S19"/>
    <mergeCell ref="T19:V19"/>
    <mergeCell ref="A19:A20"/>
    <mergeCell ref="B19:B20"/>
    <mergeCell ref="C19:C20"/>
    <mergeCell ref="D19:D20"/>
    <mergeCell ref="E19:G19"/>
    <mergeCell ref="A3:V3"/>
    <mergeCell ref="A4:I4"/>
    <mergeCell ref="A5:A6"/>
    <mergeCell ref="B5:B6"/>
    <mergeCell ref="C5:C6"/>
    <mergeCell ref="D5:D6"/>
    <mergeCell ref="E5:G5"/>
    <mergeCell ref="H5:J5"/>
    <mergeCell ref="K5:M5"/>
    <mergeCell ref="N5:P5"/>
    <mergeCell ref="Q5:S5"/>
    <mergeCell ref="T5:V5"/>
  </mergeCells>
  <dataValidations count="2">
    <dataValidation type="list" allowBlank="1" showInputMessage="1" showErrorMessage="1" sqref="C49:C53 C39:C43">
      <formula1>$X$3:$X$6</formula1>
    </dataValidation>
    <dataValidation type="list" allowBlank="1" showInputMessage="1" showErrorMessage="1" sqref="C44:C45 C7:C17 C21:C29">
      <formula1>$X$3:$X$5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úč.dokladů'!$P$30:$P$33</xm:f>
          </x14:formula1>
          <xm:sqref>A4:I4 A36:H36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3:X62"/>
  <sheetViews>
    <sheetView view="pageBreakPreview" zoomScaleNormal="100" zoomScaleSheetLayoutView="100" workbookViewId="0">
      <selection activeCell="O34" sqref="O3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3" spans="1:24" ht="15.75" x14ac:dyDescent="0.25">
      <c r="A3" s="436" t="s">
        <v>156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X3" s="84" t="s">
        <v>38</v>
      </c>
    </row>
    <row r="4" spans="1:24" ht="16.5" thickBot="1" x14ac:dyDescent="0.3">
      <c r="A4" s="437" t="s">
        <v>145</v>
      </c>
      <c r="B4" s="437"/>
      <c r="C4" s="437"/>
      <c r="D4" s="437"/>
      <c r="E4" s="437"/>
      <c r="F4" s="437"/>
      <c r="G4" s="437"/>
      <c r="H4" s="437"/>
      <c r="I4" s="43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X4" s="84" t="s">
        <v>63</v>
      </c>
    </row>
    <row r="5" spans="1:24" ht="12.75" customHeight="1" thickBot="1" x14ac:dyDescent="0.25">
      <c r="A5" s="438" t="s">
        <v>45</v>
      </c>
      <c r="B5" s="440" t="s">
        <v>46</v>
      </c>
      <c r="C5" s="440" t="s">
        <v>47</v>
      </c>
      <c r="D5" s="442" t="s">
        <v>48</v>
      </c>
      <c r="E5" s="444" t="s">
        <v>49</v>
      </c>
      <c r="F5" s="445"/>
      <c r="G5" s="446"/>
      <c r="H5" s="444" t="s">
        <v>52</v>
      </c>
      <c r="I5" s="445"/>
      <c r="J5" s="446"/>
      <c r="K5" s="444" t="s">
        <v>53</v>
      </c>
      <c r="L5" s="445"/>
      <c r="M5" s="446"/>
      <c r="N5" s="444" t="s">
        <v>54</v>
      </c>
      <c r="O5" s="445"/>
      <c r="P5" s="446"/>
      <c r="Q5" s="447" t="s">
        <v>55</v>
      </c>
      <c r="R5" s="445"/>
      <c r="S5" s="448"/>
      <c r="T5" s="444" t="s">
        <v>56</v>
      </c>
      <c r="U5" s="445"/>
      <c r="V5" s="446"/>
      <c r="X5" s="84" t="s">
        <v>64</v>
      </c>
    </row>
    <row r="6" spans="1:24" ht="13.5" thickBot="1" x14ac:dyDescent="0.25">
      <c r="A6" s="439"/>
      <c r="B6" s="441"/>
      <c r="C6" s="441"/>
      <c r="D6" s="443"/>
      <c r="E6" s="86" t="s">
        <v>50</v>
      </c>
      <c r="F6" s="87" t="s">
        <v>65</v>
      </c>
      <c r="G6" s="88" t="s">
        <v>51</v>
      </c>
      <c r="H6" s="86" t="s">
        <v>50</v>
      </c>
      <c r="I6" s="87" t="s">
        <v>65</v>
      </c>
      <c r="J6" s="88" t="s">
        <v>51</v>
      </c>
      <c r="K6" s="86" t="s">
        <v>50</v>
      </c>
      <c r="L6" s="87" t="s">
        <v>65</v>
      </c>
      <c r="M6" s="88" t="s">
        <v>51</v>
      </c>
      <c r="N6" s="86" t="s">
        <v>50</v>
      </c>
      <c r="O6" s="87" t="s">
        <v>65</v>
      </c>
      <c r="P6" s="88" t="s">
        <v>51</v>
      </c>
      <c r="Q6" s="89" t="s">
        <v>50</v>
      </c>
      <c r="R6" s="87" t="s">
        <v>65</v>
      </c>
      <c r="S6" s="90" t="s">
        <v>51</v>
      </c>
      <c r="T6" s="86" t="s">
        <v>50</v>
      </c>
      <c r="U6" s="87" t="s">
        <v>65</v>
      </c>
      <c r="V6" s="88" t="s">
        <v>51</v>
      </c>
      <c r="X6" s="136" t="s">
        <v>80</v>
      </c>
    </row>
    <row r="7" spans="1:24" x14ac:dyDescent="0.2">
      <c r="A7" s="117"/>
      <c r="B7" s="118"/>
      <c r="C7" s="99" t="s">
        <v>64</v>
      </c>
      <c r="D7" s="107">
        <v>0</v>
      </c>
      <c r="E7" s="108">
        <v>0</v>
      </c>
      <c r="F7" s="92">
        <f>D7*E7</f>
        <v>0</v>
      </c>
      <c r="G7" s="94">
        <f>IF(F7&gt;10000,(F7*34%),0)</f>
        <v>0</v>
      </c>
      <c r="H7" s="108"/>
      <c r="I7" s="85">
        <f>D7*H7</f>
        <v>0</v>
      </c>
      <c r="J7" s="94">
        <f>IF(I7&gt;10000,(I7*34%),0)</f>
        <v>0</v>
      </c>
      <c r="K7" s="108"/>
      <c r="L7" s="85">
        <f>D7*K7</f>
        <v>0</v>
      </c>
      <c r="M7" s="94">
        <f>IF(L7&gt;10000,(L7*34%),0)</f>
        <v>0</v>
      </c>
      <c r="N7" s="108"/>
      <c r="O7" s="85">
        <f>D7*N7</f>
        <v>0</v>
      </c>
      <c r="P7" s="94">
        <f>IF(O7&gt;10000,(O7*34%),0)</f>
        <v>0</v>
      </c>
      <c r="Q7" s="127"/>
      <c r="R7" s="85">
        <f>Q7*D7</f>
        <v>0</v>
      </c>
      <c r="S7" s="94">
        <f>IF(R7&gt;10000,(R7*34%),0)</f>
        <v>0</v>
      </c>
      <c r="T7" s="108"/>
      <c r="U7" s="85">
        <f>T7*D7</f>
        <v>0</v>
      </c>
      <c r="V7" s="94">
        <f>IF(U7&gt;10000,(U7*34%),0)</f>
        <v>0</v>
      </c>
    </row>
    <row r="8" spans="1:24" x14ac:dyDescent="0.2">
      <c r="A8" s="117"/>
      <c r="B8" s="118"/>
      <c r="C8" s="99" t="s">
        <v>64</v>
      </c>
      <c r="D8" s="107">
        <v>0</v>
      </c>
      <c r="E8" s="108">
        <v>0</v>
      </c>
      <c r="F8" s="92">
        <f>D8*E8</f>
        <v>0</v>
      </c>
      <c r="G8" s="94">
        <f>IF(F8&gt;10000,(F8*34%),0)</f>
        <v>0</v>
      </c>
      <c r="H8" s="108"/>
      <c r="I8" s="85">
        <f>D8*H8</f>
        <v>0</v>
      </c>
      <c r="J8" s="94">
        <f>IF(I8&gt;10000,(I8*34%),0)</f>
        <v>0</v>
      </c>
      <c r="K8" s="108"/>
      <c r="L8" s="85">
        <f>D8*K8</f>
        <v>0</v>
      </c>
      <c r="M8" s="94">
        <f>IF(L8&gt;10000,(L8*34%),0)</f>
        <v>0</v>
      </c>
      <c r="N8" s="108"/>
      <c r="O8" s="85">
        <f>D8*N8</f>
        <v>0</v>
      </c>
      <c r="P8" s="94">
        <f>IF(O8&gt;10000,(O8*34%),0)</f>
        <v>0</v>
      </c>
      <c r="Q8" s="127"/>
      <c r="R8" s="85">
        <f>Q8*D8</f>
        <v>0</v>
      </c>
      <c r="S8" s="94">
        <f>IF(R8&gt;10000,(R8*34%),0)</f>
        <v>0</v>
      </c>
      <c r="T8" s="108"/>
      <c r="U8" s="85">
        <f>T8*D8</f>
        <v>0</v>
      </c>
      <c r="V8" s="94">
        <f>IF(U8&gt;10000,(U8*34%),0)</f>
        <v>0</v>
      </c>
    </row>
    <row r="9" spans="1:24" x14ac:dyDescent="0.2">
      <c r="A9" s="119"/>
      <c r="B9" s="120"/>
      <c r="C9" s="100" t="s">
        <v>64</v>
      </c>
      <c r="D9" s="109"/>
      <c r="E9" s="110"/>
      <c r="F9" s="92">
        <f>D9*E9</f>
        <v>0</v>
      </c>
      <c r="G9" s="94">
        <f t="shared" ref="G9:G11" si="0">IF(F9&gt;10000,(F9*34%),0)</f>
        <v>0</v>
      </c>
      <c r="H9" s="110"/>
      <c r="I9" s="85">
        <f t="shared" ref="I9:I15" si="1">D9*H9</f>
        <v>0</v>
      </c>
      <c r="J9" s="94">
        <f t="shared" ref="J9:J11" si="2">IF(I9&gt;10000,(I9*34%),0)</f>
        <v>0</v>
      </c>
      <c r="K9" s="110"/>
      <c r="L9" s="85">
        <f t="shared" ref="L9:L15" si="3">D9*K9</f>
        <v>0</v>
      </c>
      <c r="M9" s="94">
        <f t="shared" ref="M9:M11" si="4">IF(L9&gt;10000,(L9*34%),0)</f>
        <v>0</v>
      </c>
      <c r="N9" s="110"/>
      <c r="O9" s="85">
        <f t="shared" ref="O9:O15" si="5">D9*N9</f>
        <v>0</v>
      </c>
      <c r="P9" s="94">
        <f t="shared" ref="P9:P11" si="6">IF(O9&gt;10000,(O9*34%),0)</f>
        <v>0</v>
      </c>
      <c r="Q9" s="128"/>
      <c r="R9" s="85">
        <f t="shared" ref="R9:R15" si="7">Q9*D9</f>
        <v>0</v>
      </c>
      <c r="S9" s="94">
        <f t="shared" ref="S9:S11" si="8">IF(R9&gt;10000,(R9*34%),0)</f>
        <v>0</v>
      </c>
      <c r="T9" s="110"/>
      <c r="U9" s="85">
        <f t="shared" ref="U9:U15" si="9">T9*D9</f>
        <v>0</v>
      </c>
      <c r="V9" s="94">
        <f t="shared" ref="V9:V11" si="10">IF(U9&gt;10000,(U9*34%),0)</f>
        <v>0</v>
      </c>
    </row>
    <row r="10" spans="1:24" x14ac:dyDescent="0.2">
      <c r="A10" s="119"/>
      <c r="B10" s="120"/>
      <c r="C10" s="100" t="s">
        <v>64</v>
      </c>
      <c r="D10" s="109"/>
      <c r="E10" s="110"/>
      <c r="F10" s="92">
        <f t="shared" ref="F10:F15" si="11">D10*E10</f>
        <v>0</v>
      </c>
      <c r="G10" s="94">
        <f t="shared" si="0"/>
        <v>0</v>
      </c>
      <c r="H10" s="110"/>
      <c r="I10" s="85">
        <f t="shared" si="1"/>
        <v>0</v>
      </c>
      <c r="J10" s="94">
        <f t="shared" si="2"/>
        <v>0</v>
      </c>
      <c r="K10" s="110"/>
      <c r="L10" s="85">
        <f t="shared" si="3"/>
        <v>0</v>
      </c>
      <c r="M10" s="94">
        <f t="shared" si="4"/>
        <v>0</v>
      </c>
      <c r="N10" s="110"/>
      <c r="O10" s="85">
        <f t="shared" si="5"/>
        <v>0</v>
      </c>
      <c r="P10" s="94">
        <f t="shared" si="6"/>
        <v>0</v>
      </c>
      <c r="Q10" s="128"/>
      <c r="R10" s="85">
        <f t="shared" si="7"/>
        <v>0</v>
      </c>
      <c r="S10" s="94">
        <f t="shared" si="8"/>
        <v>0</v>
      </c>
      <c r="T10" s="110"/>
      <c r="U10" s="85">
        <f t="shared" si="9"/>
        <v>0</v>
      </c>
      <c r="V10" s="94">
        <f t="shared" si="10"/>
        <v>0</v>
      </c>
    </row>
    <row r="11" spans="1:24" ht="13.5" thickBot="1" x14ac:dyDescent="0.25">
      <c r="A11" s="121"/>
      <c r="B11" s="122"/>
      <c r="C11" s="104" t="s">
        <v>64</v>
      </c>
      <c r="D11" s="111"/>
      <c r="E11" s="112"/>
      <c r="F11" s="105">
        <f t="shared" si="11"/>
        <v>0</v>
      </c>
      <c r="G11" s="106">
        <f t="shared" si="0"/>
        <v>0</v>
      </c>
      <c r="H11" s="112"/>
      <c r="I11" s="103">
        <f t="shared" si="1"/>
        <v>0</v>
      </c>
      <c r="J11" s="106">
        <f t="shared" si="2"/>
        <v>0</v>
      </c>
      <c r="K11" s="112"/>
      <c r="L11" s="103">
        <f t="shared" si="3"/>
        <v>0</v>
      </c>
      <c r="M11" s="106">
        <f t="shared" si="4"/>
        <v>0</v>
      </c>
      <c r="N11" s="112"/>
      <c r="O11" s="103">
        <f t="shared" si="5"/>
        <v>0</v>
      </c>
      <c r="P11" s="106">
        <f t="shared" si="6"/>
        <v>0</v>
      </c>
      <c r="Q11" s="129"/>
      <c r="R11" s="103">
        <f t="shared" si="7"/>
        <v>0</v>
      </c>
      <c r="S11" s="106">
        <f t="shared" si="8"/>
        <v>0</v>
      </c>
      <c r="T11" s="112"/>
      <c r="U11" s="103">
        <f t="shared" si="9"/>
        <v>0</v>
      </c>
      <c r="V11" s="106">
        <f t="shared" si="10"/>
        <v>0</v>
      </c>
    </row>
    <row r="12" spans="1:24" ht="13.5" thickTop="1" x14ac:dyDescent="0.2">
      <c r="A12" s="117"/>
      <c r="B12" s="118"/>
      <c r="C12" s="99" t="s">
        <v>63</v>
      </c>
      <c r="D12" s="107"/>
      <c r="E12" s="108"/>
      <c r="F12" s="92">
        <f t="shared" si="11"/>
        <v>0</v>
      </c>
      <c r="G12" s="94">
        <f>IF(F12&gt;2499,(F12*34%),0)</f>
        <v>0</v>
      </c>
      <c r="H12" s="108"/>
      <c r="I12" s="85">
        <f t="shared" si="1"/>
        <v>0</v>
      </c>
      <c r="J12" s="94">
        <f>IF(I12&gt;2499,(I12*34%),0)</f>
        <v>0</v>
      </c>
      <c r="K12" s="108"/>
      <c r="L12" s="85">
        <f t="shared" si="3"/>
        <v>0</v>
      </c>
      <c r="M12" s="94">
        <f>IF(L12&gt;2499,(L12*34%),0)</f>
        <v>0</v>
      </c>
      <c r="N12" s="108"/>
      <c r="O12" s="85">
        <f t="shared" si="5"/>
        <v>0</v>
      </c>
      <c r="P12" s="94">
        <f>IF(O12&gt;2499,(O12*34%),0)</f>
        <v>0</v>
      </c>
      <c r="Q12" s="127"/>
      <c r="R12" s="85">
        <f t="shared" si="7"/>
        <v>0</v>
      </c>
      <c r="S12" s="94">
        <f>IF(R12&gt;2499,(R12*34%),0)</f>
        <v>0</v>
      </c>
      <c r="T12" s="108"/>
      <c r="U12" s="85">
        <f t="shared" si="9"/>
        <v>0</v>
      </c>
      <c r="V12" s="94">
        <f>IF(U12&gt;2499,(U12*34%),0)</f>
        <v>0</v>
      </c>
    </row>
    <row r="13" spans="1:24" x14ac:dyDescent="0.2">
      <c r="A13" s="119"/>
      <c r="B13" s="120"/>
      <c r="C13" s="100" t="s">
        <v>63</v>
      </c>
      <c r="D13" s="109"/>
      <c r="E13" s="110"/>
      <c r="F13" s="92">
        <f t="shared" si="11"/>
        <v>0</v>
      </c>
      <c r="G13" s="94">
        <f t="shared" ref="G13:G15" si="12">IF(F13&gt;2499,(F13*34%),0)</f>
        <v>0</v>
      </c>
      <c r="H13" s="110"/>
      <c r="I13" s="85">
        <f t="shared" si="1"/>
        <v>0</v>
      </c>
      <c r="J13" s="94">
        <f t="shared" ref="J13:J15" si="13">IF(I13&gt;2499,(I13*34%),0)</f>
        <v>0</v>
      </c>
      <c r="K13" s="110"/>
      <c r="L13" s="85">
        <f t="shared" si="3"/>
        <v>0</v>
      </c>
      <c r="M13" s="94">
        <f t="shared" ref="M13:M15" si="14">IF(L13&gt;2499,(L13*34%),0)</f>
        <v>0</v>
      </c>
      <c r="N13" s="110"/>
      <c r="O13" s="85">
        <f t="shared" si="5"/>
        <v>0</v>
      </c>
      <c r="P13" s="94">
        <f t="shared" ref="P13:P15" si="15">IF(O13&gt;2499,(O13*34%),0)</f>
        <v>0</v>
      </c>
      <c r="Q13" s="128"/>
      <c r="R13" s="85">
        <f t="shared" si="7"/>
        <v>0</v>
      </c>
      <c r="S13" s="94">
        <f t="shared" ref="S13:S15" si="16">IF(R13&gt;2499,(R13*34%),0)</f>
        <v>0</v>
      </c>
      <c r="T13" s="110"/>
      <c r="U13" s="85">
        <f t="shared" si="9"/>
        <v>0</v>
      </c>
      <c r="V13" s="94">
        <f t="shared" ref="V13:V14" si="17">IF(U13&gt;2499,(U13*34%),0)</f>
        <v>0</v>
      </c>
    </row>
    <row r="14" spans="1:24" x14ac:dyDescent="0.2">
      <c r="A14" s="123"/>
      <c r="B14" s="124"/>
      <c r="C14" s="101" t="s">
        <v>63</v>
      </c>
      <c r="D14" s="113"/>
      <c r="E14" s="114"/>
      <c r="F14" s="92">
        <f t="shared" si="11"/>
        <v>0</v>
      </c>
      <c r="G14" s="94">
        <f t="shared" si="12"/>
        <v>0</v>
      </c>
      <c r="H14" s="114"/>
      <c r="I14" s="85">
        <f t="shared" si="1"/>
        <v>0</v>
      </c>
      <c r="J14" s="94">
        <f t="shared" si="13"/>
        <v>0</v>
      </c>
      <c r="K14" s="114"/>
      <c r="L14" s="85">
        <f t="shared" si="3"/>
        <v>0</v>
      </c>
      <c r="M14" s="94">
        <f t="shared" si="14"/>
        <v>0</v>
      </c>
      <c r="N14" s="114"/>
      <c r="O14" s="85">
        <f t="shared" si="5"/>
        <v>0</v>
      </c>
      <c r="P14" s="94">
        <f t="shared" si="15"/>
        <v>0</v>
      </c>
      <c r="Q14" s="130"/>
      <c r="R14" s="85">
        <f t="shared" si="7"/>
        <v>0</v>
      </c>
      <c r="S14" s="94">
        <f t="shared" si="16"/>
        <v>0</v>
      </c>
      <c r="T14" s="114"/>
      <c r="U14" s="85">
        <f t="shared" si="9"/>
        <v>0</v>
      </c>
      <c r="V14" s="94">
        <f t="shared" si="17"/>
        <v>0</v>
      </c>
    </row>
    <row r="15" spans="1:24" ht="13.5" thickBot="1" x14ac:dyDescent="0.25">
      <c r="A15" s="125"/>
      <c r="B15" s="126"/>
      <c r="C15" s="102" t="s">
        <v>63</v>
      </c>
      <c r="D15" s="115"/>
      <c r="E15" s="116"/>
      <c r="F15" s="93">
        <f t="shared" si="11"/>
        <v>0</v>
      </c>
      <c r="G15" s="98">
        <f t="shared" si="12"/>
        <v>0</v>
      </c>
      <c r="H15" s="116"/>
      <c r="I15" s="91">
        <f t="shared" si="1"/>
        <v>0</v>
      </c>
      <c r="J15" s="98">
        <f t="shared" si="13"/>
        <v>0</v>
      </c>
      <c r="K15" s="116"/>
      <c r="L15" s="91">
        <f t="shared" si="3"/>
        <v>0</v>
      </c>
      <c r="M15" s="98">
        <f t="shared" si="14"/>
        <v>0</v>
      </c>
      <c r="N15" s="116"/>
      <c r="O15" s="91">
        <f t="shared" si="5"/>
        <v>0</v>
      </c>
      <c r="P15" s="98">
        <f t="shared" si="15"/>
        <v>0</v>
      </c>
      <c r="Q15" s="131"/>
      <c r="R15" s="91">
        <f t="shared" si="7"/>
        <v>0</v>
      </c>
      <c r="S15" s="98">
        <f t="shared" si="16"/>
        <v>0</v>
      </c>
      <c r="T15" s="116"/>
      <c r="U15" s="91">
        <f t="shared" si="9"/>
        <v>0</v>
      </c>
      <c r="V15" s="98">
        <f>IF(U15&gt;2499,(U15*34%),0)</f>
        <v>0</v>
      </c>
    </row>
    <row r="16" spans="1:24" ht="13.5" thickBot="1" x14ac:dyDescent="0.25">
      <c r="A16" s="95"/>
      <c r="B16" s="95"/>
      <c r="C16" s="96"/>
      <c r="D16" s="97"/>
      <c r="E16" s="97"/>
      <c r="F16" s="97"/>
      <c r="G16" s="97"/>
      <c r="H16" s="97"/>
      <c r="I16" s="95"/>
      <c r="J16" s="95"/>
      <c r="K16" s="97"/>
      <c r="L16" s="95"/>
      <c r="M16" s="95"/>
      <c r="N16" s="97"/>
      <c r="O16" s="95"/>
      <c r="P16" s="95"/>
      <c r="Q16" s="97"/>
      <c r="R16" s="95"/>
      <c r="S16" s="134"/>
      <c r="T16" s="97"/>
      <c r="U16" s="95"/>
      <c r="V16" s="97"/>
    </row>
    <row r="17" spans="1:22" ht="13.5" thickBot="1" x14ac:dyDescent="0.25">
      <c r="A17" s="95"/>
      <c r="B17" s="95"/>
      <c r="C17" s="96"/>
      <c r="D17" s="97"/>
      <c r="E17" s="97"/>
      <c r="F17" s="97"/>
      <c r="G17" s="345">
        <f>SUM(F7:F15)+SUM(G7:G15)</f>
        <v>0</v>
      </c>
      <c r="H17" s="97"/>
      <c r="I17" s="95"/>
      <c r="J17" s="345">
        <f>SUM(I7:I15)+SUM(J7:J15)</f>
        <v>0</v>
      </c>
      <c r="K17" s="97"/>
      <c r="L17" s="95"/>
      <c r="M17" s="345">
        <f>SUM(L7:L15)+SUM(M7:M15)</f>
        <v>0</v>
      </c>
      <c r="N17" s="97"/>
      <c r="O17" s="95"/>
      <c r="P17" s="345">
        <f>SUM(O7:O15)+SUM(P7:P15)</f>
        <v>0</v>
      </c>
      <c r="Q17" s="97"/>
      <c r="R17" s="95"/>
      <c r="S17" s="345">
        <f>SUM(R7:R15)+SUM(S7:S15)</f>
        <v>0</v>
      </c>
      <c r="T17" s="97"/>
      <c r="U17" s="95"/>
      <c r="V17" s="345">
        <f>SUM(U7:U15)+SUM(V7:V15)</f>
        <v>0</v>
      </c>
    </row>
    <row r="18" spans="1:22" ht="13.5" thickBot="1" x14ac:dyDescent="0.25"/>
    <row r="19" spans="1:22" ht="13.5" thickBot="1" x14ac:dyDescent="0.25">
      <c r="A19" s="438" t="s">
        <v>45</v>
      </c>
      <c r="B19" s="440" t="s">
        <v>46</v>
      </c>
      <c r="C19" s="440" t="s">
        <v>47</v>
      </c>
      <c r="D19" s="442" t="s">
        <v>48</v>
      </c>
      <c r="E19" s="444" t="s">
        <v>57</v>
      </c>
      <c r="F19" s="445"/>
      <c r="G19" s="446"/>
      <c r="H19" s="444" t="s">
        <v>58</v>
      </c>
      <c r="I19" s="445"/>
      <c r="J19" s="446"/>
      <c r="K19" s="444" t="s">
        <v>59</v>
      </c>
      <c r="L19" s="445"/>
      <c r="M19" s="446"/>
      <c r="N19" s="444" t="s">
        <v>60</v>
      </c>
      <c r="O19" s="445"/>
      <c r="P19" s="446"/>
      <c r="Q19" s="447" t="s">
        <v>61</v>
      </c>
      <c r="R19" s="445"/>
      <c r="S19" s="448"/>
      <c r="T19" s="444" t="s">
        <v>62</v>
      </c>
      <c r="U19" s="445"/>
      <c r="V19" s="446"/>
    </row>
    <row r="20" spans="1:22" ht="13.5" thickBot="1" x14ac:dyDescent="0.25">
      <c r="A20" s="439"/>
      <c r="B20" s="441"/>
      <c r="C20" s="441"/>
      <c r="D20" s="443"/>
      <c r="E20" s="86" t="s">
        <v>50</v>
      </c>
      <c r="F20" s="87" t="s">
        <v>65</v>
      </c>
      <c r="G20" s="88" t="s">
        <v>51</v>
      </c>
      <c r="H20" s="86" t="s">
        <v>50</v>
      </c>
      <c r="I20" s="87" t="s">
        <v>65</v>
      </c>
      <c r="J20" s="88" t="s">
        <v>51</v>
      </c>
      <c r="K20" s="86" t="s">
        <v>50</v>
      </c>
      <c r="L20" s="87" t="s">
        <v>65</v>
      </c>
      <c r="M20" s="88" t="s">
        <v>51</v>
      </c>
      <c r="N20" s="86" t="s">
        <v>50</v>
      </c>
      <c r="O20" s="87" t="s">
        <v>65</v>
      </c>
      <c r="P20" s="88" t="s">
        <v>51</v>
      </c>
      <c r="Q20" s="89" t="s">
        <v>50</v>
      </c>
      <c r="R20" s="87" t="s">
        <v>65</v>
      </c>
      <c r="S20" s="90" t="s">
        <v>51</v>
      </c>
      <c r="T20" s="86" t="s">
        <v>50</v>
      </c>
      <c r="U20" s="87" t="s">
        <v>65</v>
      </c>
      <c r="V20" s="88" t="s">
        <v>51</v>
      </c>
    </row>
    <row r="21" spans="1:22" x14ac:dyDescent="0.2">
      <c r="A21" s="117"/>
      <c r="B21" s="133"/>
      <c r="C21" s="99" t="s">
        <v>64</v>
      </c>
      <c r="D21" s="107">
        <v>0</v>
      </c>
      <c r="E21" s="108">
        <v>0</v>
      </c>
      <c r="F21" s="85">
        <f>D21*E21</f>
        <v>0</v>
      </c>
      <c r="G21" s="94">
        <f>IF(F21&gt;10000,(F21*34%),0)</f>
        <v>0</v>
      </c>
      <c r="H21" s="108"/>
      <c r="I21" s="85">
        <f>D21*H21</f>
        <v>0</v>
      </c>
      <c r="J21" s="94">
        <f>IF(I21&gt;10000,(I21*34%),0)</f>
        <v>0</v>
      </c>
      <c r="K21" s="108"/>
      <c r="L21" s="85">
        <f>D21*K21</f>
        <v>0</v>
      </c>
      <c r="M21" s="94">
        <f>IF(L21&gt;10000,(L21*34%),0)</f>
        <v>0</v>
      </c>
      <c r="N21" s="108"/>
      <c r="O21" s="85">
        <f>D21*N21</f>
        <v>0</v>
      </c>
      <c r="P21" s="94">
        <f>IF(O21&gt;10000,(O21*34%),0)</f>
        <v>0</v>
      </c>
      <c r="Q21" s="127"/>
      <c r="R21" s="85">
        <f>Q21*D21</f>
        <v>0</v>
      </c>
      <c r="S21" s="94">
        <f>IF(R21&gt;10000,(R21*34%),0)</f>
        <v>0</v>
      </c>
      <c r="T21" s="108"/>
      <c r="U21" s="85">
        <f>T21*D21</f>
        <v>0</v>
      </c>
      <c r="V21" s="94">
        <f>IF(U21&gt;10000,(U21*34%),0)</f>
        <v>0</v>
      </c>
    </row>
    <row r="22" spans="1:22" x14ac:dyDescent="0.2">
      <c r="A22" s="117"/>
      <c r="B22" s="133"/>
      <c r="C22" s="99" t="s">
        <v>64</v>
      </c>
      <c r="D22" s="107">
        <v>0</v>
      </c>
      <c r="E22" s="108">
        <v>0</v>
      </c>
      <c r="F22" s="85">
        <f>D22*E22</f>
        <v>0</v>
      </c>
      <c r="G22" s="94">
        <f>IF(F22&gt;10000,(F22*34%),0)</f>
        <v>0</v>
      </c>
      <c r="H22" s="108"/>
      <c r="I22" s="85">
        <f>D22*H22</f>
        <v>0</v>
      </c>
      <c r="J22" s="94">
        <f>IF(I22&gt;10000,(I22*34%),0)</f>
        <v>0</v>
      </c>
      <c r="K22" s="108"/>
      <c r="L22" s="85">
        <f>D22*K22</f>
        <v>0</v>
      </c>
      <c r="M22" s="94">
        <f>IF(L22&gt;10000,(L22*34%),0)</f>
        <v>0</v>
      </c>
      <c r="N22" s="108"/>
      <c r="O22" s="85">
        <f>D22*N22</f>
        <v>0</v>
      </c>
      <c r="P22" s="94">
        <f>IF(O22&gt;10000,(O22*34%),0)</f>
        <v>0</v>
      </c>
      <c r="Q22" s="127"/>
      <c r="R22" s="85">
        <f>Q22*D22</f>
        <v>0</v>
      </c>
      <c r="S22" s="94">
        <f>IF(R22&gt;10000,(R22*34%),0)</f>
        <v>0</v>
      </c>
      <c r="T22" s="108"/>
      <c r="U22" s="85">
        <f>T22*D22</f>
        <v>0</v>
      </c>
      <c r="V22" s="94">
        <f>IF(U22&gt;10000,(U22*34%),0)</f>
        <v>0</v>
      </c>
    </row>
    <row r="23" spans="1:22" x14ac:dyDescent="0.2">
      <c r="A23" s="119"/>
      <c r="B23" s="120"/>
      <c r="C23" s="100" t="s">
        <v>64</v>
      </c>
      <c r="D23" s="109">
        <v>0</v>
      </c>
      <c r="E23" s="110">
        <v>0</v>
      </c>
      <c r="F23" s="85">
        <f t="shared" ref="F23:F29" si="18">D23*E23</f>
        <v>0</v>
      </c>
      <c r="G23" s="94">
        <f t="shared" ref="G23:G25" si="19">IF(F23&gt;10000,(F23*34%),0)</f>
        <v>0</v>
      </c>
      <c r="H23" s="110"/>
      <c r="I23" s="85">
        <f t="shared" ref="I23:I29" si="20">D23*H23</f>
        <v>0</v>
      </c>
      <c r="J23" s="94">
        <f t="shared" ref="J23:J25" si="21">IF(I23&gt;10000,(I23*34%),0)</f>
        <v>0</v>
      </c>
      <c r="K23" s="110"/>
      <c r="L23" s="85">
        <f t="shared" ref="L23:L29" si="22">D23*K23</f>
        <v>0</v>
      </c>
      <c r="M23" s="94">
        <f t="shared" ref="M23:M25" si="23">IF(L23&gt;10000,(L23*34%),0)</f>
        <v>0</v>
      </c>
      <c r="N23" s="110"/>
      <c r="O23" s="85">
        <f t="shared" ref="O23:O29" si="24">D23*N23</f>
        <v>0</v>
      </c>
      <c r="P23" s="94">
        <f t="shared" ref="P23:P25" si="25">IF(O23&gt;10000,(O23*34%),0)</f>
        <v>0</v>
      </c>
      <c r="Q23" s="128"/>
      <c r="R23" s="85">
        <f t="shared" ref="R23:R29" si="26">Q23*D23</f>
        <v>0</v>
      </c>
      <c r="S23" s="94">
        <f t="shared" ref="S23:S25" si="27">IF(R23&gt;10000,(R23*34%),0)</f>
        <v>0</v>
      </c>
      <c r="T23" s="110"/>
      <c r="U23" s="85">
        <f t="shared" ref="U23:U29" si="28">T23*D23</f>
        <v>0</v>
      </c>
      <c r="V23" s="94">
        <f t="shared" ref="V23:V25" si="29">IF(U23&gt;10000,(U23*34%),0)</f>
        <v>0</v>
      </c>
    </row>
    <row r="24" spans="1:22" x14ac:dyDescent="0.2">
      <c r="A24" s="119"/>
      <c r="B24" s="120"/>
      <c r="C24" s="100" t="s">
        <v>64</v>
      </c>
      <c r="D24" s="109"/>
      <c r="E24" s="110"/>
      <c r="F24" s="85">
        <f t="shared" si="18"/>
        <v>0</v>
      </c>
      <c r="G24" s="94">
        <f t="shared" si="19"/>
        <v>0</v>
      </c>
      <c r="H24" s="110"/>
      <c r="I24" s="85">
        <f t="shared" si="20"/>
        <v>0</v>
      </c>
      <c r="J24" s="94">
        <f t="shared" si="21"/>
        <v>0</v>
      </c>
      <c r="K24" s="110"/>
      <c r="L24" s="85">
        <f t="shared" si="22"/>
        <v>0</v>
      </c>
      <c r="M24" s="94">
        <f t="shared" si="23"/>
        <v>0</v>
      </c>
      <c r="N24" s="110"/>
      <c r="O24" s="85">
        <f t="shared" si="24"/>
        <v>0</v>
      </c>
      <c r="P24" s="94">
        <f t="shared" si="25"/>
        <v>0</v>
      </c>
      <c r="Q24" s="128"/>
      <c r="R24" s="85">
        <f t="shared" si="26"/>
        <v>0</v>
      </c>
      <c r="S24" s="94">
        <f t="shared" si="27"/>
        <v>0</v>
      </c>
      <c r="T24" s="110"/>
      <c r="U24" s="85">
        <f t="shared" si="28"/>
        <v>0</v>
      </c>
      <c r="V24" s="94">
        <f t="shared" si="29"/>
        <v>0</v>
      </c>
    </row>
    <row r="25" spans="1:22" ht="13.5" thickBot="1" x14ac:dyDescent="0.25">
      <c r="A25" s="121"/>
      <c r="B25" s="122"/>
      <c r="C25" s="104" t="s">
        <v>64</v>
      </c>
      <c r="D25" s="111"/>
      <c r="E25" s="112"/>
      <c r="F25" s="103">
        <f t="shared" si="18"/>
        <v>0</v>
      </c>
      <c r="G25" s="106">
        <f t="shared" si="19"/>
        <v>0</v>
      </c>
      <c r="H25" s="112"/>
      <c r="I25" s="103">
        <f t="shared" si="20"/>
        <v>0</v>
      </c>
      <c r="J25" s="106">
        <f t="shared" si="21"/>
        <v>0</v>
      </c>
      <c r="K25" s="112"/>
      <c r="L25" s="103">
        <f t="shared" si="22"/>
        <v>0</v>
      </c>
      <c r="M25" s="106">
        <f t="shared" si="23"/>
        <v>0</v>
      </c>
      <c r="N25" s="112"/>
      <c r="O25" s="103">
        <f t="shared" si="24"/>
        <v>0</v>
      </c>
      <c r="P25" s="106">
        <f t="shared" si="25"/>
        <v>0</v>
      </c>
      <c r="Q25" s="129"/>
      <c r="R25" s="103">
        <f t="shared" si="26"/>
        <v>0</v>
      </c>
      <c r="S25" s="106">
        <f t="shared" si="27"/>
        <v>0</v>
      </c>
      <c r="T25" s="112"/>
      <c r="U25" s="103">
        <f t="shared" si="28"/>
        <v>0</v>
      </c>
      <c r="V25" s="106">
        <f t="shared" si="29"/>
        <v>0</v>
      </c>
    </row>
    <row r="26" spans="1:22" ht="13.5" thickTop="1" x14ac:dyDescent="0.2">
      <c r="A26" s="117"/>
      <c r="B26" s="118"/>
      <c r="C26" s="99" t="s">
        <v>63</v>
      </c>
      <c r="D26" s="107">
        <v>0</v>
      </c>
      <c r="E26" s="108">
        <v>0</v>
      </c>
      <c r="F26" s="85">
        <f t="shared" si="18"/>
        <v>0</v>
      </c>
      <c r="G26" s="94">
        <f>IF(F26&gt;2499,(F26*34%),0)</f>
        <v>0</v>
      </c>
      <c r="H26" s="108"/>
      <c r="I26" s="85">
        <f t="shared" si="20"/>
        <v>0</v>
      </c>
      <c r="J26" s="94">
        <f>IF(I26&gt;2499,(I26*34%),0)</f>
        <v>0</v>
      </c>
      <c r="K26" s="108"/>
      <c r="L26" s="85">
        <f t="shared" si="22"/>
        <v>0</v>
      </c>
      <c r="M26" s="94">
        <f>IF(L26&gt;2499,(L26*34%),0)</f>
        <v>0</v>
      </c>
      <c r="N26" s="108"/>
      <c r="O26" s="85">
        <f t="shared" si="24"/>
        <v>0</v>
      </c>
      <c r="P26" s="94">
        <f>IF(O26&gt;2499,(O26*34%),0)</f>
        <v>0</v>
      </c>
      <c r="Q26" s="127"/>
      <c r="R26" s="85">
        <f t="shared" si="26"/>
        <v>0</v>
      </c>
      <c r="S26" s="94">
        <f>IF(R26&gt;2499,(R26*34%),0)</f>
        <v>0</v>
      </c>
      <c r="T26" s="108"/>
      <c r="U26" s="85">
        <f t="shared" si="28"/>
        <v>0</v>
      </c>
      <c r="V26" s="94">
        <f>IF(U26&gt;2499,(U26*34%),0)</f>
        <v>0</v>
      </c>
    </row>
    <row r="27" spans="1:22" x14ac:dyDescent="0.2">
      <c r="A27" s="119"/>
      <c r="B27" s="120"/>
      <c r="C27" s="100" t="s">
        <v>63</v>
      </c>
      <c r="D27" s="109">
        <v>0</v>
      </c>
      <c r="E27" s="110">
        <v>0</v>
      </c>
      <c r="F27" s="85">
        <f t="shared" si="18"/>
        <v>0</v>
      </c>
      <c r="G27" s="94">
        <f t="shared" ref="G27:G29" si="30">IF(F27&gt;2499,(F27*34%),0)</f>
        <v>0</v>
      </c>
      <c r="H27" s="110"/>
      <c r="I27" s="85">
        <f t="shared" si="20"/>
        <v>0</v>
      </c>
      <c r="J27" s="94">
        <f t="shared" ref="J27:J29" si="31">IF(I27&gt;2499,(I27*34%),0)</f>
        <v>0</v>
      </c>
      <c r="K27" s="110"/>
      <c r="L27" s="85">
        <f t="shared" si="22"/>
        <v>0</v>
      </c>
      <c r="M27" s="94">
        <f t="shared" ref="M27:M29" si="32">IF(L27&gt;2499,(L27*34%),0)</f>
        <v>0</v>
      </c>
      <c r="N27" s="110"/>
      <c r="O27" s="85">
        <f t="shared" si="24"/>
        <v>0</v>
      </c>
      <c r="P27" s="94">
        <f t="shared" ref="P27:P29" si="33">IF(O27&gt;2499,(O27*34%),0)</f>
        <v>0</v>
      </c>
      <c r="Q27" s="128"/>
      <c r="R27" s="85">
        <f t="shared" si="26"/>
        <v>0</v>
      </c>
      <c r="S27" s="94">
        <f t="shared" ref="S27:S29" si="34">IF(R27&gt;2499,(R27*34%),0)</f>
        <v>0</v>
      </c>
      <c r="T27" s="110"/>
      <c r="U27" s="85">
        <f t="shared" si="28"/>
        <v>0</v>
      </c>
      <c r="V27" s="94">
        <f t="shared" ref="V27:V29" si="35">IF(U27&gt;2499,(U27*34%),0)</f>
        <v>0</v>
      </c>
    </row>
    <row r="28" spans="1:22" x14ac:dyDescent="0.2">
      <c r="A28" s="123"/>
      <c r="B28" s="124"/>
      <c r="C28" s="101" t="s">
        <v>63</v>
      </c>
      <c r="D28" s="113"/>
      <c r="E28" s="114"/>
      <c r="F28" s="85">
        <f t="shared" si="18"/>
        <v>0</v>
      </c>
      <c r="G28" s="94">
        <f t="shared" si="30"/>
        <v>0</v>
      </c>
      <c r="H28" s="114"/>
      <c r="I28" s="85">
        <f t="shared" si="20"/>
        <v>0</v>
      </c>
      <c r="J28" s="94">
        <f t="shared" si="31"/>
        <v>0</v>
      </c>
      <c r="K28" s="114"/>
      <c r="L28" s="85">
        <f t="shared" si="22"/>
        <v>0</v>
      </c>
      <c r="M28" s="94">
        <f t="shared" si="32"/>
        <v>0</v>
      </c>
      <c r="N28" s="114"/>
      <c r="O28" s="85">
        <f t="shared" si="24"/>
        <v>0</v>
      </c>
      <c r="P28" s="94">
        <f t="shared" si="33"/>
        <v>0</v>
      </c>
      <c r="Q28" s="130"/>
      <c r="R28" s="85">
        <f t="shared" si="26"/>
        <v>0</v>
      </c>
      <c r="S28" s="94">
        <f t="shared" si="34"/>
        <v>0</v>
      </c>
      <c r="T28" s="114"/>
      <c r="U28" s="85">
        <f t="shared" si="28"/>
        <v>0</v>
      </c>
      <c r="V28" s="94">
        <f t="shared" si="35"/>
        <v>0</v>
      </c>
    </row>
    <row r="29" spans="1:22" ht="13.5" thickBot="1" x14ac:dyDescent="0.25">
      <c r="A29" s="125"/>
      <c r="B29" s="126"/>
      <c r="C29" s="102" t="s">
        <v>63</v>
      </c>
      <c r="D29" s="115"/>
      <c r="E29" s="116"/>
      <c r="F29" s="91">
        <f t="shared" si="18"/>
        <v>0</v>
      </c>
      <c r="G29" s="98">
        <f t="shared" si="30"/>
        <v>0</v>
      </c>
      <c r="H29" s="116"/>
      <c r="I29" s="91">
        <f t="shared" si="20"/>
        <v>0</v>
      </c>
      <c r="J29" s="98">
        <f t="shared" si="31"/>
        <v>0</v>
      </c>
      <c r="K29" s="116"/>
      <c r="L29" s="91">
        <f t="shared" si="22"/>
        <v>0</v>
      </c>
      <c r="M29" s="98">
        <f t="shared" si="32"/>
        <v>0</v>
      </c>
      <c r="N29" s="116"/>
      <c r="O29" s="91">
        <f t="shared" si="24"/>
        <v>0</v>
      </c>
      <c r="P29" s="98">
        <f t="shared" si="33"/>
        <v>0</v>
      </c>
      <c r="Q29" s="132"/>
      <c r="R29" s="91">
        <f t="shared" si="26"/>
        <v>0</v>
      </c>
      <c r="S29" s="98">
        <f t="shared" si="34"/>
        <v>0</v>
      </c>
      <c r="T29" s="116"/>
      <c r="U29" s="91">
        <f t="shared" si="28"/>
        <v>0</v>
      </c>
      <c r="V29" s="98">
        <f t="shared" si="35"/>
        <v>0</v>
      </c>
    </row>
    <row r="30" spans="1:22" ht="13.5" thickBot="1" x14ac:dyDescent="0.25"/>
    <row r="31" spans="1:22" ht="13.5" thickBot="1" x14ac:dyDescent="0.25">
      <c r="G31" s="345">
        <f>SUM(F21:F29)+SUM(G21:G29)</f>
        <v>0</v>
      </c>
      <c r="J31" s="345">
        <f>SUM(I21:I29)+SUM(J21:J29)</f>
        <v>0</v>
      </c>
      <c r="M31" s="345">
        <f>SUM(L21:L29)+SUM(M21:M29)</f>
        <v>0</v>
      </c>
      <c r="P31" s="345">
        <f>SUM(O21:O29)+SUM(P21:P29)</f>
        <v>0</v>
      </c>
      <c r="S31" s="345">
        <f>SUM(R21:R29)+SUM(S21:S29)</f>
        <v>0</v>
      </c>
      <c r="V31" s="345">
        <f>SUM(U21:U29)+SUM(V21:V29)</f>
        <v>0</v>
      </c>
    </row>
    <row r="35" spans="1:22" ht="15.75" x14ac:dyDescent="0.25">
      <c r="A35" s="436" t="s">
        <v>156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</row>
    <row r="36" spans="1:22" ht="16.5" thickBot="1" x14ac:dyDescent="0.3">
      <c r="A36" s="437" t="s">
        <v>145</v>
      </c>
      <c r="B36" s="437"/>
      <c r="C36" s="437"/>
      <c r="D36" s="437"/>
      <c r="E36" s="437"/>
      <c r="F36" s="437"/>
      <c r="G36" s="437"/>
      <c r="H36" s="43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</row>
    <row r="37" spans="1:22" ht="13.5" thickBot="1" x14ac:dyDescent="0.25">
      <c r="A37" s="438" t="s">
        <v>45</v>
      </c>
      <c r="B37" s="440" t="s">
        <v>46</v>
      </c>
      <c r="C37" s="440" t="s">
        <v>80</v>
      </c>
      <c r="D37" s="442" t="s">
        <v>81</v>
      </c>
      <c r="E37" s="444" t="s">
        <v>49</v>
      </c>
      <c r="F37" s="445"/>
      <c r="G37" s="446"/>
      <c r="H37" s="444" t="s">
        <v>52</v>
      </c>
      <c r="I37" s="445"/>
      <c r="J37" s="446"/>
      <c r="K37" s="444" t="s">
        <v>53</v>
      </c>
      <c r="L37" s="445"/>
      <c r="M37" s="446"/>
      <c r="N37" s="444" t="s">
        <v>54</v>
      </c>
      <c r="O37" s="445"/>
      <c r="P37" s="446"/>
      <c r="Q37" s="447" t="s">
        <v>55</v>
      </c>
      <c r="R37" s="445"/>
      <c r="S37" s="448"/>
      <c r="T37" s="444" t="s">
        <v>56</v>
      </c>
      <c r="U37" s="445"/>
      <c r="V37" s="446"/>
    </row>
    <row r="38" spans="1:22" ht="24.75" customHeight="1" thickBot="1" x14ac:dyDescent="0.25">
      <c r="A38" s="439"/>
      <c r="B38" s="441"/>
      <c r="C38" s="441"/>
      <c r="D38" s="443"/>
      <c r="E38" s="86" t="s">
        <v>65</v>
      </c>
      <c r="F38" s="137" t="s">
        <v>82</v>
      </c>
      <c r="G38" s="88" t="s">
        <v>51</v>
      </c>
      <c r="H38" s="87" t="s">
        <v>65</v>
      </c>
      <c r="I38" s="137" t="s">
        <v>82</v>
      </c>
      <c r="J38" s="88" t="s">
        <v>51</v>
      </c>
      <c r="K38" s="87" t="s">
        <v>65</v>
      </c>
      <c r="L38" s="137" t="s">
        <v>82</v>
      </c>
      <c r="M38" s="88" t="s">
        <v>51</v>
      </c>
      <c r="N38" s="87" t="s">
        <v>65</v>
      </c>
      <c r="O38" s="137" t="s">
        <v>82</v>
      </c>
      <c r="P38" s="88" t="s">
        <v>51</v>
      </c>
      <c r="Q38" s="87" t="s">
        <v>65</v>
      </c>
      <c r="R38" s="137" t="s">
        <v>82</v>
      </c>
      <c r="S38" s="90" t="s">
        <v>51</v>
      </c>
      <c r="T38" s="87" t="s">
        <v>65</v>
      </c>
      <c r="U38" s="137" t="s">
        <v>82</v>
      </c>
      <c r="V38" s="88" t="s">
        <v>51</v>
      </c>
    </row>
    <row r="39" spans="1:22" x14ac:dyDescent="0.2">
      <c r="A39" s="117"/>
      <c r="B39" s="118"/>
      <c r="C39" s="99" t="s">
        <v>80</v>
      </c>
      <c r="D39" s="138">
        <v>0</v>
      </c>
      <c r="E39" s="142">
        <v>0</v>
      </c>
      <c r="F39" s="92">
        <f>D39*E39</f>
        <v>0</v>
      </c>
      <c r="G39" s="94">
        <f>F39*34%</f>
        <v>0</v>
      </c>
      <c r="H39" s="108"/>
      <c r="I39" s="85">
        <f>D39*H39</f>
        <v>0</v>
      </c>
      <c r="J39" s="94">
        <f>I39*34%</f>
        <v>0</v>
      </c>
      <c r="K39" s="108"/>
      <c r="L39" s="85">
        <f>D39*K39</f>
        <v>0</v>
      </c>
      <c r="M39" s="94">
        <f>L39*34%</f>
        <v>0</v>
      </c>
      <c r="N39" s="108"/>
      <c r="O39" s="85">
        <f>D39*N39</f>
        <v>0</v>
      </c>
      <c r="P39" s="94">
        <f>O39*34%</f>
        <v>0</v>
      </c>
      <c r="Q39" s="127"/>
      <c r="R39" s="85">
        <f>Q39*D39</f>
        <v>0</v>
      </c>
      <c r="S39" s="94">
        <f>R39*34%</f>
        <v>0</v>
      </c>
      <c r="T39" s="108"/>
      <c r="U39" s="85">
        <f>T39*D39</f>
        <v>0</v>
      </c>
      <c r="V39" s="94">
        <f>U39*34%</f>
        <v>0</v>
      </c>
    </row>
    <row r="40" spans="1:22" x14ac:dyDescent="0.2">
      <c r="A40" s="117"/>
      <c r="B40" s="118"/>
      <c r="C40" s="99" t="s">
        <v>80</v>
      </c>
      <c r="D40" s="138">
        <v>0</v>
      </c>
      <c r="E40" s="142">
        <v>0</v>
      </c>
      <c r="F40" s="92">
        <f>D40*E40</f>
        <v>0</v>
      </c>
      <c r="G40" s="94">
        <f>F40*34%</f>
        <v>0</v>
      </c>
      <c r="H40" s="108"/>
      <c r="I40" s="85">
        <f>D40*H40</f>
        <v>0</v>
      </c>
      <c r="J40" s="94">
        <f>I40*34%</f>
        <v>0</v>
      </c>
      <c r="K40" s="108"/>
      <c r="L40" s="85">
        <f>D40*K40</f>
        <v>0</v>
      </c>
      <c r="M40" s="94">
        <f>L40*34%</f>
        <v>0</v>
      </c>
      <c r="N40" s="108"/>
      <c r="O40" s="85">
        <f>D40*N40</f>
        <v>0</v>
      </c>
      <c r="P40" s="94">
        <f>O40*34%</f>
        <v>0</v>
      </c>
      <c r="Q40" s="127"/>
      <c r="R40" s="85">
        <f>Q40*D40</f>
        <v>0</v>
      </c>
      <c r="S40" s="94">
        <f>R40*34%</f>
        <v>0</v>
      </c>
      <c r="T40" s="108"/>
      <c r="U40" s="85">
        <f>T40*D40</f>
        <v>0</v>
      </c>
      <c r="V40" s="94">
        <f>U40*34%</f>
        <v>0</v>
      </c>
    </row>
    <row r="41" spans="1:22" x14ac:dyDescent="0.2">
      <c r="A41" s="119"/>
      <c r="B41" s="120"/>
      <c r="C41" s="100" t="s">
        <v>80</v>
      </c>
      <c r="D41" s="139">
        <v>0</v>
      </c>
      <c r="E41" s="110"/>
      <c r="F41" s="92">
        <f>D41*E41</f>
        <v>0</v>
      </c>
      <c r="G41" s="94">
        <f t="shared" ref="G41:G43" si="36">F41*34%</f>
        <v>0</v>
      </c>
      <c r="H41" s="110">
        <v>0</v>
      </c>
      <c r="I41" s="85">
        <f t="shared" ref="I41:I43" si="37">D41*H41</f>
        <v>0</v>
      </c>
      <c r="J41" s="94">
        <f t="shared" ref="J41:J43" si="38">I41*34%</f>
        <v>0</v>
      </c>
      <c r="K41" s="110"/>
      <c r="L41" s="85">
        <f t="shared" ref="L41:L43" si="39">D41*K41</f>
        <v>0</v>
      </c>
      <c r="M41" s="94">
        <f t="shared" ref="M41:M43" si="40">L41*34%</f>
        <v>0</v>
      </c>
      <c r="N41" s="110"/>
      <c r="O41" s="85">
        <f t="shared" ref="O41:O43" si="41">D41*N41</f>
        <v>0</v>
      </c>
      <c r="P41" s="94">
        <f t="shared" ref="P41:P43" si="42">O41*34%</f>
        <v>0</v>
      </c>
      <c r="Q41" s="128"/>
      <c r="R41" s="85">
        <f t="shared" ref="R41:R43" si="43">Q41*D41</f>
        <v>0</v>
      </c>
      <c r="S41" s="94">
        <f t="shared" ref="S41:S43" si="44">R41*34%</f>
        <v>0</v>
      </c>
      <c r="T41" s="110"/>
      <c r="U41" s="85">
        <f t="shared" ref="U41:U43" si="45">T41*D41</f>
        <v>0</v>
      </c>
      <c r="V41" s="94">
        <f t="shared" ref="V41:V43" si="46">U41*34%</f>
        <v>0</v>
      </c>
    </row>
    <row r="42" spans="1:22" x14ac:dyDescent="0.2">
      <c r="A42" s="119"/>
      <c r="B42" s="120"/>
      <c r="C42" s="100" t="s">
        <v>80</v>
      </c>
      <c r="D42" s="139">
        <v>0</v>
      </c>
      <c r="E42" s="110"/>
      <c r="F42" s="92">
        <f t="shared" ref="F42:F43" si="47">D42*E42</f>
        <v>0</v>
      </c>
      <c r="G42" s="94">
        <f t="shared" si="36"/>
        <v>0</v>
      </c>
      <c r="H42" s="110"/>
      <c r="I42" s="85">
        <f t="shared" si="37"/>
        <v>0</v>
      </c>
      <c r="J42" s="94">
        <f t="shared" si="38"/>
        <v>0</v>
      </c>
      <c r="K42" s="110">
        <v>0</v>
      </c>
      <c r="L42" s="85">
        <f t="shared" si="39"/>
        <v>0</v>
      </c>
      <c r="M42" s="94">
        <f t="shared" si="40"/>
        <v>0</v>
      </c>
      <c r="N42" s="110"/>
      <c r="O42" s="85">
        <f t="shared" si="41"/>
        <v>0</v>
      </c>
      <c r="P42" s="94">
        <f t="shared" si="42"/>
        <v>0</v>
      </c>
      <c r="Q42" s="128"/>
      <c r="R42" s="85">
        <f t="shared" si="43"/>
        <v>0</v>
      </c>
      <c r="S42" s="94">
        <f t="shared" si="44"/>
        <v>0</v>
      </c>
      <c r="T42" s="110"/>
      <c r="U42" s="85">
        <f t="shared" si="45"/>
        <v>0</v>
      </c>
      <c r="V42" s="94">
        <f t="shared" si="46"/>
        <v>0</v>
      </c>
    </row>
    <row r="43" spans="1:22" ht="13.5" thickBot="1" x14ac:dyDescent="0.25">
      <c r="A43" s="125"/>
      <c r="B43" s="126"/>
      <c r="C43" s="102" t="s">
        <v>80</v>
      </c>
      <c r="D43" s="140">
        <v>0</v>
      </c>
      <c r="E43" s="116"/>
      <c r="F43" s="141">
        <f t="shared" si="47"/>
        <v>0</v>
      </c>
      <c r="G43" s="98">
        <f t="shared" si="36"/>
        <v>0</v>
      </c>
      <c r="H43" s="116"/>
      <c r="I43" s="135">
        <f t="shared" si="37"/>
        <v>0</v>
      </c>
      <c r="J43" s="98">
        <f t="shared" si="38"/>
        <v>0</v>
      </c>
      <c r="K43" s="116"/>
      <c r="L43" s="135">
        <f t="shared" si="39"/>
        <v>0</v>
      </c>
      <c r="M43" s="98">
        <f t="shared" si="40"/>
        <v>0</v>
      </c>
      <c r="N43" s="116">
        <v>0</v>
      </c>
      <c r="O43" s="135">
        <f t="shared" si="41"/>
        <v>0</v>
      </c>
      <c r="P43" s="98">
        <f t="shared" si="42"/>
        <v>0</v>
      </c>
      <c r="Q43" s="131"/>
      <c r="R43" s="135">
        <f t="shared" si="43"/>
        <v>0</v>
      </c>
      <c r="S43" s="98">
        <f t="shared" si="44"/>
        <v>0</v>
      </c>
      <c r="T43" s="116"/>
      <c r="U43" s="135">
        <f t="shared" si="45"/>
        <v>0</v>
      </c>
      <c r="V43" s="98">
        <f t="shared" si="46"/>
        <v>0</v>
      </c>
    </row>
    <row r="44" spans="1:22" ht="13.5" thickBot="1" x14ac:dyDescent="0.25">
      <c r="A44" s="95"/>
      <c r="B44" s="95"/>
      <c r="C44" s="96"/>
      <c r="D44" s="97"/>
      <c r="E44" s="97"/>
      <c r="F44" s="97"/>
      <c r="G44" s="97"/>
      <c r="H44" s="97"/>
      <c r="I44" s="95"/>
      <c r="J44" s="95"/>
      <c r="K44" s="97"/>
      <c r="L44" s="95"/>
      <c r="M44" s="95"/>
      <c r="N44" s="97"/>
      <c r="O44" s="95"/>
      <c r="P44" s="95"/>
      <c r="Q44" s="97"/>
      <c r="R44" s="95"/>
      <c r="S44" s="134"/>
      <c r="T44" s="97"/>
      <c r="U44" s="95"/>
      <c r="V44" s="97"/>
    </row>
    <row r="45" spans="1:22" ht="13.5" thickBot="1" x14ac:dyDescent="0.25">
      <c r="A45" s="95"/>
      <c r="B45" s="95"/>
      <c r="C45" s="96"/>
      <c r="D45" s="97"/>
      <c r="E45" s="97"/>
      <c r="F45" s="97"/>
      <c r="G45" s="345">
        <f>SUM(F39:F43)+SUM(G39:G43)</f>
        <v>0</v>
      </c>
      <c r="H45" s="97"/>
      <c r="I45" s="95"/>
      <c r="J45" s="345">
        <f>SUM(I39:I43)+SUM(J39:J43)</f>
        <v>0</v>
      </c>
      <c r="K45" s="97"/>
      <c r="L45" s="95"/>
      <c r="M45" s="345">
        <f>SUM(L39:L43)+SUM(M39:M43)</f>
        <v>0</v>
      </c>
      <c r="N45" s="97"/>
      <c r="O45" s="95"/>
      <c r="P45" s="345">
        <f>SUM(O39:O43)+SUM(P39:P43)</f>
        <v>0</v>
      </c>
      <c r="Q45" s="97"/>
      <c r="R45" s="95"/>
      <c r="S45" s="345">
        <f>SUM(R39:R43)+SUM(S39:S43)</f>
        <v>0</v>
      </c>
      <c r="T45" s="97"/>
      <c r="U45" s="95"/>
      <c r="V45" s="345">
        <f>SUM(U39:U43)+SUM(V39:V43)</f>
        <v>0</v>
      </c>
    </row>
    <row r="46" spans="1:22" ht="13.5" thickBot="1" x14ac:dyDescent="0.25"/>
    <row r="47" spans="1:22" ht="13.5" thickBot="1" x14ac:dyDescent="0.25">
      <c r="A47" s="438" t="s">
        <v>45</v>
      </c>
      <c r="B47" s="440" t="s">
        <v>46</v>
      </c>
      <c r="C47" s="440" t="s">
        <v>80</v>
      </c>
      <c r="D47" s="442" t="s">
        <v>81</v>
      </c>
      <c r="E47" s="444" t="s">
        <v>57</v>
      </c>
      <c r="F47" s="445"/>
      <c r="G47" s="446"/>
      <c r="H47" s="444" t="s">
        <v>58</v>
      </c>
      <c r="I47" s="445"/>
      <c r="J47" s="446"/>
      <c r="K47" s="444" t="s">
        <v>59</v>
      </c>
      <c r="L47" s="445"/>
      <c r="M47" s="446"/>
      <c r="N47" s="444" t="s">
        <v>60</v>
      </c>
      <c r="O47" s="445"/>
      <c r="P47" s="446"/>
      <c r="Q47" s="447" t="s">
        <v>61</v>
      </c>
      <c r="R47" s="445"/>
      <c r="S47" s="448"/>
      <c r="T47" s="444" t="s">
        <v>62</v>
      </c>
      <c r="U47" s="445"/>
      <c r="V47" s="446"/>
    </row>
    <row r="48" spans="1:22" ht="23.25" thickBot="1" x14ac:dyDescent="0.25">
      <c r="A48" s="439"/>
      <c r="B48" s="441"/>
      <c r="C48" s="441"/>
      <c r="D48" s="443"/>
      <c r="E48" s="86" t="s">
        <v>65</v>
      </c>
      <c r="F48" s="137" t="s">
        <v>82</v>
      </c>
      <c r="G48" s="88" t="s">
        <v>51</v>
      </c>
      <c r="H48" s="87" t="s">
        <v>65</v>
      </c>
      <c r="I48" s="137" t="s">
        <v>82</v>
      </c>
      <c r="J48" s="88" t="s">
        <v>51</v>
      </c>
      <c r="K48" s="87" t="s">
        <v>65</v>
      </c>
      <c r="L48" s="137" t="s">
        <v>82</v>
      </c>
      <c r="M48" s="88" t="s">
        <v>51</v>
      </c>
      <c r="N48" s="87" t="s">
        <v>65</v>
      </c>
      <c r="O48" s="137" t="s">
        <v>82</v>
      </c>
      <c r="P48" s="88" t="s">
        <v>51</v>
      </c>
      <c r="Q48" s="87" t="s">
        <v>65</v>
      </c>
      <c r="R48" s="137" t="s">
        <v>82</v>
      </c>
      <c r="S48" s="90" t="s">
        <v>51</v>
      </c>
      <c r="T48" s="87" t="s">
        <v>65</v>
      </c>
      <c r="U48" s="137" t="s">
        <v>82</v>
      </c>
      <c r="V48" s="88" t="s">
        <v>51</v>
      </c>
    </row>
    <row r="49" spans="1:22" x14ac:dyDescent="0.2">
      <c r="A49" s="117"/>
      <c r="B49" s="133"/>
      <c r="C49" s="99" t="s">
        <v>80</v>
      </c>
      <c r="D49" s="138">
        <v>0</v>
      </c>
      <c r="E49" s="108">
        <v>0</v>
      </c>
      <c r="F49" s="85">
        <f>D49*E49</f>
        <v>0</v>
      </c>
      <c r="G49" s="94">
        <f>F49*34%</f>
        <v>0</v>
      </c>
      <c r="H49" s="108"/>
      <c r="I49" s="85">
        <f>D49*H49</f>
        <v>0</v>
      </c>
      <c r="J49" s="94">
        <f>I49*34%</f>
        <v>0</v>
      </c>
      <c r="K49" s="108"/>
      <c r="L49" s="85">
        <f>D49*K49</f>
        <v>0</v>
      </c>
      <c r="M49" s="94">
        <f>L49*34%</f>
        <v>0</v>
      </c>
      <c r="N49" s="108"/>
      <c r="O49" s="85">
        <f>D49*N49</f>
        <v>0</v>
      </c>
      <c r="P49" s="94">
        <f>O49*34%</f>
        <v>0</v>
      </c>
      <c r="Q49" s="127"/>
      <c r="R49" s="85">
        <f>Q49*D49</f>
        <v>0</v>
      </c>
      <c r="S49" s="94">
        <f>R49*34%</f>
        <v>0</v>
      </c>
      <c r="T49" s="108"/>
      <c r="U49" s="85">
        <f>T49*D49</f>
        <v>0</v>
      </c>
      <c r="V49" s="94">
        <f>U49*34%</f>
        <v>0</v>
      </c>
    </row>
    <row r="50" spans="1:22" x14ac:dyDescent="0.2">
      <c r="A50" s="117"/>
      <c r="B50" s="133"/>
      <c r="C50" s="99" t="s">
        <v>80</v>
      </c>
      <c r="D50" s="138">
        <v>0</v>
      </c>
      <c r="E50" s="108">
        <v>0</v>
      </c>
      <c r="F50" s="85">
        <f>D50*E50</f>
        <v>0</v>
      </c>
      <c r="G50" s="94">
        <f>F50*34%</f>
        <v>0</v>
      </c>
      <c r="H50" s="108"/>
      <c r="I50" s="85">
        <f>D50*H50</f>
        <v>0</v>
      </c>
      <c r="J50" s="94">
        <f>I50*34%</f>
        <v>0</v>
      </c>
      <c r="K50" s="108"/>
      <c r="L50" s="85">
        <f>D50*K50</f>
        <v>0</v>
      </c>
      <c r="M50" s="94">
        <f>L50*34%</f>
        <v>0</v>
      </c>
      <c r="N50" s="108"/>
      <c r="O50" s="85">
        <f>D50*N50</f>
        <v>0</v>
      </c>
      <c r="P50" s="94">
        <f>O50*34%</f>
        <v>0</v>
      </c>
      <c r="Q50" s="127"/>
      <c r="R50" s="85">
        <f>Q50*D50</f>
        <v>0</v>
      </c>
      <c r="S50" s="94">
        <f>R50*34%</f>
        <v>0</v>
      </c>
      <c r="T50" s="108"/>
      <c r="U50" s="85">
        <f>T50*D50</f>
        <v>0</v>
      </c>
      <c r="V50" s="94">
        <f>U50*34%</f>
        <v>0</v>
      </c>
    </row>
    <row r="51" spans="1:22" x14ac:dyDescent="0.2">
      <c r="A51" s="119"/>
      <c r="B51" s="120"/>
      <c r="C51" s="100" t="s">
        <v>80</v>
      </c>
      <c r="D51" s="139">
        <v>0</v>
      </c>
      <c r="E51" s="110">
        <v>0</v>
      </c>
      <c r="F51" s="85">
        <f t="shared" ref="F51:F53" si="48">D51*E51</f>
        <v>0</v>
      </c>
      <c r="G51" s="94">
        <f t="shared" ref="G51:G53" si="49">F51*34%</f>
        <v>0</v>
      </c>
      <c r="H51" s="110"/>
      <c r="I51" s="85">
        <f t="shared" ref="I51:I53" si="50">D51*H51</f>
        <v>0</v>
      </c>
      <c r="J51" s="94">
        <f t="shared" ref="J51:J53" si="51">I51*34%</f>
        <v>0</v>
      </c>
      <c r="K51" s="110"/>
      <c r="L51" s="85">
        <f t="shared" ref="L51:L53" si="52">D51*K51</f>
        <v>0</v>
      </c>
      <c r="M51" s="94">
        <f t="shared" ref="M51:M53" si="53">L51*34%</f>
        <v>0</v>
      </c>
      <c r="N51" s="110"/>
      <c r="O51" s="85">
        <f t="shared" ref="O51:O53" si="54">D51*N51</f>
        <v>0</v>
      </c>
      <c r="P51" s="94">
        <f t="shared" ref="P51:P53" si="55">O51*34%</f>
        <v>0</v>
      </c>
      <c r="Q51" s="128"/>
      <c r="R51" s="85">
        <f t="shared" ref="R51:R53" si="56">Q51*D51</f>
        <v>0</v>
      </c>
      <c r="S51" s="94">
        <f t="shared" ref="S51:S53" si="57">R51*34%</f>
        <v>0</v>
      </c>
      <c r="T51" s="110"/>
      <c r="U51" s="85">
        <f t="shared" ref="U51:U53" si="58">T51*D51</f>
        <v>0</v>
      </c>
      <c r="V51" s="94">
        <f t="shared" ref="V51:V53" si="59">U51*34%</f>
        <v>0</v>
      </c>
    </row>
    <row r="52" spans="1:22" x14ac:dyDescent="0.2">
      <c r="A52" s="119"/>
      <c r="B52" s="120"/>
      <c r="C52" s="100" t="s">
        <v>80</v>
      </c>
      <c r="D52" s="139">
        <v>0</v>
      </c>
      <c r="E52" s="110"/>
      <c r="F52" s="85">
        <f t="shared" si="48"/>
        <v>0</v>
      </c>
      <c r="G52" s="94">
        <f t="shared" si="49"/>
        <v>0</v>
      </c>
      <c r="H52" s="110">
        <v>0</v>
      </c>
      <c r="I52" s="85">
        <f t="shared" si="50"/>
        <v>0</v>
      </c>
      <c r="J52" s="94">
        <f t="shared" si="51"/>
        <v>0</v>
      </c>
      <c r="K52" s="110"/>
      <c r="L52" s="85">
        <f t="shared" si="52"/>
        <v>0</v>
      </c>
      <c r="M52" s="94">
        <f t="shared" si="53"/>
        <v>0</v>
      </c>
      <c r="N52" s="110"/>
      <c r="O52" s="85">
        <f t="shared" si="54"/>
        <v>0</v>
      </c>
      <c r="P52" s="94">
        <f t="shared" si="55"/>
        <v>0</v>
      </c>
      <c r="Q52" s="128"/>
      <c r="R52" s="85">
        <f t="shared" si="56"/>
        <v>0</v>
      </c>
      <c r="S52" s="94">
        <f t="shared" si="57"/>
        <v>0</v>
      </c>
      <c r="T52" s="110"/>
      <c r="U52" s="85">
        <f t="shared" si="58"/>
        <v>0</v>
      </c>
      <c r="V52" s="94">
        <f t="shared" si="59"/>
        <v>0</v>
      </c>
    </row>
    <row r="53" spans="1:22" ht="13.5" thickBot="1" x14ac:dyDescent="0.25">
      <c r="A53" s="125"/>
      <c r="B53" s="126"/>
      <c r="C53" s="102" t="s">
        <v>80</v>
      </c>
      <c r="D53" s="140">
        <v>0</v>
      </c>
      <c r="E53" s="116"/>
      <c r="F53" s="135">
        <f t="shared" si="48"/>
        <v>0</v>
      </c>
      <c r="G53" s="98">
        <f t="shared" si="49"/>
        <v>0</v>
      </c>
      <c r="H53" s="116"/>
      <c r="I53" s="135">
        <f t="shared" si="50"/>
        <v>0</v>
      </c>
      <c r="J53" s="98">
        <f t="shared" si="51"/>
        <v>0</v>
      </c>
      <c r="K53" s="116">
        <v>0</v>
      </c>
      <c r="L53" s="135">
        <f t="shared" si="52"/>
        <v>0</v>
      </c>
      <c r="M53" s="98">
        <f t="shared" si="53"/>
        <v>0</v>
      </c>
      <c r="N53" s="116"/>
      <c r="O53" s="135">
        <f t="shared" si="54"/>
        <v>0</v>
      </c>
      <c r="P53" s="98">
        <f t="shared" si="55"/>
        <v>0</v>
      </c>
      <c r="Q53" s="131">
        <v>0</v>
      </c>
      <c r="R53" s="135">
        <f t="shared" si="56"/>
        <v>0</v>
      </c>
      <c r="S53" s="98">
        <f t="shared" si="57"/>
        <v>0</v>
      </c>
      <c r="T53" s="116">
        <v>0</v>
      </c>
      <c r="U53" s="135">
        <f t="shared" si="58"/>
        <v>0</v>
      </c>
      <c r="V53" s="98">
        <f t="shared" si="59"/>
        <v>0</v>
      </c>
    </row>
    <row r="54" spans="1:22" ht="13.5" thickBot="1" x14ac:dyDescent="0.25"/>
    <row r="55" spans="1:22" ht="13.5" thickBot="1" x14ac:dyDescent="0.25">
      <c r="G55" s="345">
        <f>SUM(F49:F53)+SUM(G49:G53)</f>
        <v>0</v>
      </c>
      <c r="J55" s="345">
        <f>SUM(I49:I53)+SUM(J49:J53)</f>
        <v>0</v>
      </c>
      <c r="M55" s="345">
        <f>SUM(L49:L53)+SUM(M49:M53)</f>
        <v>0</v>
      </c>
      <c r="P55" s="345">
        <f>SUM(O49:O53)+SUM(P49:P53)</f>
        <v>0</v>
      </c>
      <c r="S55" s="345">
        <f>SUM(R49:R53)+SUM(S49:S53)</f>
        <v>0</v>
      </c>
      <c r="V55" s="345">
        <f>SUM(U49:U53)+SUM(V49:V53)</f>
        <v>0</v>
      </c>
    </row>
    <row r="57" spans="1:22" x14ac:dyDescent="0.2">
      <c r="B57" s="146" t="s">
        <v>66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</row>
    <row r="58" spans="1:22" x14ac:dyDescent="0.2">
      <c r="B58" s="146" t="s">
        <v>67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</row>
    <row r="59" spans="1:22" x14ac:dyDescent="0.2">
      <c r="B59" s="146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 x14ac:dyDescent="0.2">
      <c r="B60" s="146" t="s">
        <v>85</v>
      </c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</row>
    <row r="61" spans="1:22" x14ac:dyDescent="0.2"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49"/>
      <c r="R61" s="449"/>
      <c r="S61" s="449"/>
      <c r="T61" s="449"/>
      <c r="U61" s="449"/>
      <c r="V61" s="449"/>
    </row>
    <row r="62" spans="1:22" x14ac:dyDescent="0.2"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  <c r="T62" s="449"/>
      <c r="U62" s="449"/>
      <c r="V62" s="449"/>
    </row>
  </sheetData>
  <sheetProtection formatCells="0" formatColumns="0" formatRows="0"/>
  <mergeCells count="45">
    <mergeCell ref="C60:V62"/>
    <mergeCell ref="H47:J47"/>
    <mergeCell ref="K47:M47"/>
    <mergeCell ref="N47:P47"/>
    <mergeCell ref="Q47:S47"/>
    <mergeCell ref="T47:V47"/>
    <mergeCell ref="A47:A48"/>
    <mergeCell ref="B47:B48"/>
    <mergeCell ref="C47:C48"/>
    <mergeCell ref="D47:D48"/>
    <mergeCell ref="E47:G47"/>
    <mergeCell ref="A35:V35"/>
    <mergeCell ref="A36:H36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H19:J19"/>
    <mergeCell ref="K19:M19"/>
    <mergeCell ref="N19:P19"/>
    <mergeCell ref="Q19:S19"/>
    <mergeCell ref="T19:V19"/>
    <mergeCell ref="A19:A20"/>
    <mergeCell ref="B19:B20"/>
    <mergeCell ref="C19:C20"/>
    <mergeCell ref="D19:D20"/>
    <mergeCell ref="E19:G19"/>
    <mergeCell ref="A3:V3"/>
    <mergeCell ref="A4:I4"/>
    <mergeCell ref="A5:A6"/>
    <mergeCell ref="B5:B6"/>
    <mergeCell ref="C5:C6"/>
    <mergeCell ref="D5:D6"/>
    <mergeCell ref="E5:G5"/>
    <mergeCell ref="H5:J5"/>
    <mergeCell ref="K5:M5"/>
    <mergeCell ref="N5:P5"/>
    <mergeCell ref="Q5:S5"/>
    <mergeCell ref="T5:V5"/>
  </mergeCells>
  <dataValidations count="2">
    <dataValidation type="list" allowBlank="1" showInputMessage="1" showErrorMessage="1" sqref="C49:C53 C39:C43">
      <formula1>$X$3:$X$6</formula1>
    </dataValidation>
    <dataValidation type="list" allowBlank="1" showInputMessage="1" showErrorMessage="1" sqref="C44:C45 C7:C17 C21:C29">
      <formula1>$X$3:$X$5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úč.dokladů'!$P$30:$P$33</xm:f>
          </x14:formula1>
          <xm:sqref>A4:I4 A36:H36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3:X62"/>
  <sheetViews>
    <sheetView view="pageBreakPreview" zoomScaleNormal="100" zoomScaleSheetLayoutView="100" workbookViewId="0">
      <selection activeCell="A35" sqref="A35:V35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3" spans="1:24" ht="15.75" x14ac:dyDescent="0.25">
      <c r="A3" s="436" t="s">
        <v>156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X3" s="84" t="s">
        <v>38</v>
      </c>
    </row>
    <row r="4" spans="1:24" ht="16.5" thickBot="1" x14ac:dyDescent="0.3">
      <c r="A4" s="437" t="s">
        <v>145</v>
      </c>
      <c r="B4" s="437"/>
      <c r="C4" s="437"/>
      <c r="D4" s="437"/>
      <c r="E4" s="437"/>
      <c r="F4" s="437"/>
      <c r="G4" s="437"/>
      <c r="H4" s="437"/>
      <c r="I4" s="43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X4" s="84" t="s">
        <v>63</v>
      </c>
    </row>
    <row r="5" spans="1:24" ht="12.75" customHeight="1" thickBot="1" x14ac:dyDescent="0.25">
      <c r="A5" s="438" t="s">
        <v>45</v>
      </c>
      <c r="B5" s="440" t="s">
        <v>46</v>
      </c>
      <c r="C5" s="440" t="s">
        <v>47</v>
      </c>
      <c r="D5" s="442" t="s">
        <v>48</v>
      </c>
      <c r="E5" s="444" t="s">
        <v>49</v>
      </c>
      <c r="F5" s="445"/>
      <c r="G5" s="446"/>
      <c r="H5" s="444" t="s">
        <v>52</v>
      </c>
      <c r="I5" s="445"/>
      <c r="J5" s="446"/>
      <c r="K5" s="444" t="s">
        <v>53</v>
      </c>
      <c r="L5" s="445"/>
      <c r="M5" s="446"/>
      <c r="N5" s="444" t="s">
        <v>54</v>
      </c>
      <c r="O5" s="445"/>
      <c r="P5" s="446"/>
      <c r="Q5" s="447" t="s">
        <v>55</v>
      </c>
      <c r="R5" s="445"/>
      <c r="S5" s="448"/>
      <c r="T5" s="444" t="s">
        <v>56</v>
      </c>
      <c r="U5" s="445"/>
      <c r="V5" s="446"/>
      <c r="X5" s="84" t="s">
        <v>64</v>
      </c>
    </row>
    <row r="6" spans="1:24" ht="13.5" thickBot="1" x14ac:dyDescent="0.25">
      <c r="A6" s="439"/>
      <c r="B6" s="441"/>
      <c r="C6" s="441"/>
      <c r="D6" s="443"/>
      <c r="E6" s="86" t="s">
        <v>50</v>
      </c>
      <c r="F6" s="87" t="s">
        <v>65</v>
      </c>
      <c r="G6" s="88" t="s">
        <v>51</v>
      </c>
      <c r="H6" s="86" t="s">
        <v>50</v>
      </c>
      <c r="I6" s="87" t="s">
        <v>65</v>
      </c>
      <c r="J6" s="88" t="s">
        <v>51</v>
      </c>
      <c r="K6" s="86" t="s">
        <v>50</v>
      </c>
      <c r="L6" s="87" t="s">
        <v>65</v>
      </c>
      <c r="M6" s="88" t="s">
        <v>51</v>
      </c>
      <c r="N6" s="86" t="s">
        <v>50</v>
      </c>
      <c r="O6" s="87" t="s">
        <v>65</v>
      </c>
      <c r="P6" s="88" t="s">
        <v>51</v>
      </c>
      <c r="Q6" s="89" t="s">
        <v>50</v>
      </c>
      <c r="R6" s="87" t="s">
        <v>65</v>
      </c>
      <c r="S6" s="90" t="s">
        <v>51</v>
      </c>
      <c r="T6" s="86" t="s">
        <v>50</v>
      </c>
      <c r="U6" s="87" t="s">
        <v>65</v>
      </c>
      <c r="V6" s="88" t="s">
        <v>51</v>
      </c>
      <c r="X6" s="136" t="s">
        <v>80</v>
      </c>
    </row>
    <row r="7" spans="1:24" x14ac:dyDescent="0.2">
      <c r="A7" s="117"/>
      <c r="B7" s="118"/>
      <c r="C7" s="99" t="s">
        <v>64</v>
      </c>
      <c r="D7" s="107">
        <v>0</v>
      </c>
      <c r="E7" s="108">
        <v>0</v>
      </c>
      <c r="F7" s="92">
        <f>D7*E7</f>
        <v>0</v>
      </c>
      <c r="G7" s="94">
        <f>IF(F7&gt;10000,(F7*34%),0)</f>
        <v>0</v>
      </c>
      <c r="H7" s="108"/>
      <c r="I7" s="85">
        <f>D7*H7</f>
        <v>0</v>
      </c>
      <c r="J7" s="94">
        <f>IF(I7&gt;10000,(I7*34%),0)</f>
        <v>0</v>
      </c>
      <c r="K7" s="108"/>
      <c r="L7" s="85">
        <f>D7*K7</f>
        <v>0</v>
      </c>
      <c r="M7" s="94">
        <f>IF(L7&gt;10000,(L7*34%),0)</f>
        <v>0</v>
      </c>
      <c r="N7" s="108"/>
      <c r="O7" s="85">
        <f>D7*N7</f>
        <v>0</v>
      </c>
      <c r="P7" s="94">
        <f>IF(O7&gt;10000,(O7*34%),0)</f>
        <v>0</v>
      </c>
      <c r="Q7" s="127"/>
      <c r="R7" s="85">
        <f>Q7*D7</f>
        <v>0</v>
      </c>
      <c r="S7" s="94">
        <f>IF(R7&gt;10000,(R7*34%),0)</f>
        <v>0</v>
      </c>
      <c r="T7" s="108"/>
      <c r="U7" s="85">
        <f>T7*D7</f>
        <v>0</v>
      </c>
      <c r="V7" s="94">
        <f>IF(U7&gt;10000,(U7*34%),0)</f>
        <v>0</v>
      </c>
    </row>
    <row r="8" spans="1:24" x14ac:dyDescent="0.2">
      <c r="A8" s="117"/>
      <c r="B8" s="118"/>
      <c r="C8" s="99" t="s">
        <v>64</v>
      </c>
      <c r="D8" s="107">
        <v>0</v>
      </c>
      <c r="E8" s="108">
        <v>0</v>
      </c>
      <c r="F8" s="92">
        <f>D8*E8</f>
        <v>0</v>
      </c>
      <c r="G8" s="94">
        <f>IF(F8&gt;10000,(F8*34%),0)</f>
        <v>0</v>
      </c>
      <c r="H8" s="108"/>
      <c r="I8" s="85">
        <f>D8*H8</f>
        <v>0</v>
      </c>
      <c r="J8" s="94">
        <f>IF(I8&gt;10000,(I8*34%),0)</f>
        <v>0</v>
      </c>
      <c r="K8" s="108"/>
      <c r="L8" s="85">
        <f>D8*K8</f>
        <v>0</v>
      </c>
      <c r="M8" s="94">
        <f>IF(L8&gt;10000,(L8*34%),0)</f>
        <v>0</v>
      </c>
      <c r="N8" s="108"/>
      <c r="O8" s="85">
        <f>D8*N8</f>
        <v>0</v>
      </c>
      <c r="P8" s="94">
        <f>IF(O8&gt;10000,(O8*34%),0)</f>
        <v>0</v>
      </c>
      <c r="Q8" s="127"/>
      <c r="R8" s="85">
        <f>Q8*D8</f>
        <v>0</v>
      </c>
      <c r="S8" s="94">
        <f>IF(R8&gt;10000,(R8*34%),0)</f>
        <v>0</v>
      </c>
      <c r="T8" s="108"/>
      <c r="U8" s="85">
        <f>T8*D8</f>
        <v>0</v>
      </c>
      <c r="V8" s="94">
        <f>IF(U8&gt;10000,(U8*34%),0)</f>
        <v>0</v>
      </c>
    </row>
    <row r="9" spans="1:24" x14ac:dyDescent="0.2">
      <c r="A9" s="119"/>
      <c r="B9" s="120"/>
      <c r="C9" s="100" t="s">
        <v>64</v>
      </c>
      <c r="D9" s="109"/>
      <c r="E9" s="110"/>
      <c r="F9" s="92">
        <f>D9*E9</f>
        <v>0</v>
      </c>
      <c r="G9" s="94">
        <f t="shared" ref="G9:G11" si="0">IF(F9&gt;10000,(F9*34%),0)</f>
        <v>0</v>
      </c>
      <c r="H9" s="110"/>
      <c r="I9" s="85">
        <f t="shared" ref="I9:I15" si="1">D9*H9</f>
        <v>0</v>
      </c>
      <c r="J9" s="94">
        <f t="shared" ref="J9:J11" si="2">IF(I9&gt;10000,(I9*34%),0)</f>
        <v>0</v>
      </c>
      <c r="K9" s="110"/>
      <c r="L9" s="85">
        <f t="shared" ref="L9:L15" si="3">D9*K9</f>
        <v>0</v>
      </c>
      <c r="M9" s="94">
        <f t="shared" ref="M9:M11" si="4">IF(L9&gt;10000,(L9*34%),0)</f>
        <v>0</v>
      </c>
      <c r="N9" s="110"/>
      <c r="O9" s="85">
        <f t="shared" ref="O9:O15" si="5">D9*N9</f>
        <v>0</v>
      </c>
      <c r="P9" s="94">
        <f t="shared" ref="P9:P11" si="6">IF(O9&gt;10000,(O9*34%),0)</f>
        <v>0</v>
      </c>
      <c r="Q9" s="128"/>
      <c r="R9" s="85">
        <f t="shared" ref="R9:R15" si="7">Q9*D9</f>
        <v>0</v>
      </c>
      <c r="S9" s="94">
        <f t="shared" ref="S9:S11" si="8">IF(R9&gt;10000,(R9*34%),0)</f>
        <v>0</v>
      </c>
      <c r="T9" s="110"/>
      <c r="U9" s="85">
        <f t="shared" ref="U9:U15" si="9">T9*D9</f>
        <v>0</v>
      </c>
      <c r="V9" s="94">
        <f t="shared" ref="V9:V11" si="10">IF(U9&gt;10000,(U9*34%),0)</f>
        <v>0</v>
      </c>
    </row>
    <row r="10" spans="1:24" x14ac:dyDescent="0.2">
      <c r="A10" s="119"/>
      <c r="B10" s="120"/>
      <c r="C10" s="100" t="s">
        <v>64</v>
      </c>
      <c r="D10" s="109"/>
      <c r="E10" s="110"/>
      <c r="F10" s="92">
        <f t="shared" ref="F10:F15" si="11">D10*E10</f>
        <v>0</v>
      </c>
      <c r="G10" s="94">
        <f t="shared" si="0"/>
        <v>0</v>
      </c>
      <c r="H10" s="110"/>
      <c r="I10" s="85">
        <f t="shared" si="1"/>
        <v>0</v>
      </c>
      <c r="J10" s="94">
        <f t="shared" si="2"/>
        <v>0</v>
      </c>
      <c r="K10" s="110"/>
      <c r="L10" s="85">
        <f t="shared" si="3"/>
        <v>0</v>
      </c>
      <c r="M10" s="94">
        <f t="shared" si="4"/>
        <v>0</v>
      </c>
      <c r="N10" s="110"/>
      <c r="O10" s="85">
        <f t="shared" si="5"/>
        <v>0</v>
      </c>
      <c r="P10" s="94">
        <f t="shared" si="6"/>
        <v>0</v>
      </c>
      <c r="Q10" s="128"/>
      <c r="R10" s="85">
        <f t="shared" si="7"/>
        <v>0</v>
      </c>
      <c r="S10" s="94">
        <f t="shared" si="8"/>
        <v>0</v>
      </c>
      <c r="T10" s="110"/>
      <c r="U10" s="85">
        <f t="shared" si="9"/>
        <v>0</v>
      </c>
      <c r="V10" s="94">
        <f t="shared" si="10"/>
        <v>0</v>
      </c>
    </row>
    <row r="11" spans="1:24" ht="13.5" thickBot="1" x14ac:dyDescent="0.25">
      <c r="A11" s="121"/>
      <c r="B11" s="122"/>
      <c r="C11" s="104" t="s">
        <v>64</v>
      </c>
      <c r="D11" s="111"/>
      <c r="E11" s="112"/>
      <c r="F11" s="105">
        <f t="shared" si="11"/>
        <v>0</v>
      </c>
      <c r="G11" s="106">
        <f t="shared" si="0"/>
        <v>0</v>
      </c>
      <c r="H11" s="112"/>
      <c r="I11" s="103">
        <f t="shared" si="1"/>
        <v>0</v>
      </c>
      <c r="J11" s="106">
        <f t="shared" si="2"/>
        <v>0</v>
      </c>
      <c r="K11" s="112"/>
      <c r="L11" s="103">
        <f t="shared" si="3"/>
        <v>0</v>
      </c>
      <c r="M11" s="106">
        <f t="shared" si="4"/>
        <v>0</v>
      </c>
      <c r="N11" s="112"/>
      <c r="O11" s="103">
        <f t="shared" si="5"/>
        <v>0</v>
      </c>
      <c r="P11" s="106">
        <f t="shared" si="6"/>
        <v>0</v>
      </c>
      <c r="Q11" s="129"/>
      <c r="R11" s="103">
        <f t="shared" si="7"/>
        <v>0</v>
      </c>
      <c r="S11" s="106">
        <f t="shared" si="8"/>
        <v>0</v>
      </c>
      <c r="T11" s="112"/>
      <c r="U11" s="103">
        <f t="shared" si="9"/>
        <v>0</v>
      </c>
      <c r="V11" s="106">
        <f t="shared" si="10"/>
        <v>0</v>
      </c>
    </row>
    <row r="12" spans="1:24" ht="13.5" thickTop="1" x14ac:dyDescent="0.2">
      <c r="A12" s="117"/>
      <c r="B12" s="118"/>
      <c r="C12" s="99" t="s">
        <v>63</v>
      </c>
      <c r="D12" s="107"/>
      <c r="E12" s="108"/>
      <c r="F12" s="92">
        <f t="shared" si="11"/>
        <v>0</v>
      </c>
      <c r="G12" s="94">
        <f>IF(F12&gt;2499,(F12*34%),0)</f>
        <v>0</v>
      </c>
      <c r="H12" s="108"/>
      <c r="I12" s="85">
        <f t="shared" si="1"/>
        <v>0</v>
      </c>
      <c r="J12" s="94">
        <f>IF(I12&gt;2499,(I12*34%),0)</f>
        <v>0</v>
      </c>
      <c r="K12" s="108"/>
      <c r="L12" s="85">
        <f t="shared" si="3"/>
        <v>0</v>
      </c>
      <c r="M12" s="94">
        <f>IF(L12&gt;2499,(L12*34%),0)</f>
        <v>0</v>
      </c>
      <c r="N12" s="108"/>
      <c r="O12" s="85">
        <f t="shared" si="5"/>
        <v>0</v>
      </c>
      <c r="P12" s="94">
        <f>IF(O12&gt;2499,(O12*34%),0)</f>
        <v>0</v>
      </c>
      <c r="Q12" s="127"/>
      <c r="R12" s="85">
        <f t="shared" si="7"/>
        <v>0</v>
      </c>
      <c r="S12" s="94">
        <f>IF(R12&gt;2499,(R12*34%),0)</f>
        <v>0</v>
      </c>
      <c r="T12" s="108"/>
      <c r="U12" s="85">
        <f t="shared" si="9"/>
        <v>0</v>
      </c>
      <c r="V12" s="94">
        <f>IF(U12&gt;2499,(U12*34%),0)</f>
        <v>0</v>
      </c>
    </row>
    <row r="13" spans="1:24" x14ac:dyDescent="0.2">
      <c r="A13" s="119"/>
      <c r="B13" s="120"/>
      <c r="C13" s="100" t="s">
        <v>63</v>
      </c>
      <c r="D13" s="109"/>
      <c r="E13" s="110"/>
      <c r="F13" s="92">
        <f t="shared" si="11"/>
        <v>0</v>
      </c>
      <c r="G13" s="94">
        <f t="shared" ref="G13:G15" si="12">IF(F13&gt;2499,(F13*34%),0)</f>
        <v>0</v>
      </c>
      <c r="H13" s="110"/>
      <c r="I13" s="85">
        <f t="shared" si="1"/>
        <v>0</v>
      </c>
      <c r="J13" s="94">
        <f t="shared" ref="J13:J15" si="13">IF(I13&gt;2499,(I13*34%),0)</f>
        <v>0</v>
      </c>
      <c r="K13" s="110"/>
      <c r="L13" s="85">
        <f t="shared" si="3"/>
        <v>0</v>
      </c>
      <c r="M13" s="94">
        <f t="shared" ref="M13:M15" si="14">IF(L13&gt;2499,(L13*34%),0)</f>
        <v>0</v>
      </c>
      <c r="N13" s="110"/>
      <c r="O13" s="85">
        <f t="shared" si="5"/>
        <v>0</v>
      </c>
      <c r="P13" s="94">
        <f t="shared" ref="P13:P15" si="15">IF(O13&gt;2499,(O13*34%),0)</f>
        <v>0</v>
      </c>
      <c r="Q13" s="128"/>
      <c r="R13" s="85">
        <f t="shared" si="7"/>
        <v>0</v>
      </c>
      <c r="S13" s="94">
        <f t="shared" ref="S13:S15" si="16">IF(R13&gt;2499,(R13*34%),0)</f>
        <v>0</v>
      </c>
      <c r="T13" s="110"/>
      <c r="U13" s="85">
        <f t="shared" si="9"/>
        <v>0</v>
      </c>
      <c r="V13" s="94">
        <f t="shared" ref="V13:V14" si="17">IF(U13&gt;2499,(U13*34%),0)</f>
        <v>0</v>
      </c>
    </row>
    <row r="14" spans="1:24" x14ac:dyDescent="0.2">
      <c r="A14" s="123"/>
      <c r="B14" s="124"/>
      <c r="C14" s="101" t="s">
        <v>63</v>
      </c>
      <c r="D14" s="113"/>
      <c r="E14" s="114"/>
      <c r="F14" s="92">
        <f t="shared" si="11"/>
        <v>0</v>
      </c>
      <c r="G14" s="94">
        <f t="shared" si="12"/>
        <v>0</v>
      </c>
      <c r="H14" s="114"/>
      <c r="I14" s="85">
        <f t="shared" si="1"/>
        <v>0</v>
      </c>
      <c r="J14" s="94">
        <f t="shared" si="13"/>
        <v>0</v>
      </c>
      <c r="K14" s="114"/>
      <c r="L14" s="85">
        <f t="shared" si="3"/>
        <v>0</v>
      </c>
      <c r="M14" s="94">
        <f t="shared" si="14"/>
        <v>0</v>
      </c>
      <c r="N14" s="114"/>
      <c r="O14" s="85">
        <f t="shared" si="5"/>
        <v>0</v>
      </c>
      <c r="P14" s="94">
        <f t="shared" si="15"/>
        <v>0</v>
      </c>
      <c r="Q14" s="130"/>
      <c r="R14" s="85">
        <f t="shared" si="7"/>
        <v>0</v>
      </c>
      <c r="S14" s="94">
        <f t="shared" si="16"/>
        <v>0</v>
      </c>
      <c r="T14" s="114"/>
      <c r="U14" s="85">
        <f t="shared" si="9"/>
        <v>0</v>
      </c>
      <c r="V14" s="94">
        <f t="shared" si="17"/>
        <v>0</v>
      </c>
    </row>
    <row r="15" spans="1:24" ht="13.5" thickBot="1" x14ac:dyDescent="0.25">
      <c r="A15" s="125"/>
      <c r="B15" s="126"/>
      <c r="C15" s="102" t="s">
        <v>63</v>
      </c>
      <c r="D15" s="115"/>
      <c r="E15" s="116"/>
      <c r="F15" s="93">
        <f t="shared" si="11"/>
        <v>0</v>
      </c>
      <c r="G15" s="98">
        <f t="shared" si="12"/>
        <v>0</v>
      </c>
      <c r="H15" s="116"/>
      <c r="I15" s="91">
        <f t="shared" si="1"/>
        <v>0</v>
      </c>
      <c r="J15" s="98">
        <f t="shared" si="13"/>
        <v>0</v>
      </c>
      <c r="K15" s="116"/>
      <c r="L15" s="91">
        <f t="shared" si="3"/>
        <v>0</v>
      </c>
      <c r="M15" s="98">
        <f t="shared" si="14"/>
        <v>0</v>
      </c>
      <c r="N15" s="116"/>
      <c r="O15" s="91">
        <f t="shared" si="5"/>
        <v>0</v>
      </c>
      <c r="P15" s="98">
        <f t="shared" si="15"/>
        <v>0</v>
      </c>
      <c r="Q15" s="131"/>
      <c r="R15" s="91">
        <f t="shared" si="7"/>
        <v>0</v>
      </c>
      <c r="S15" s="98">
        <f t="shared" si="16"/>
        <v>0</v>
      </c>
      <c r="T15" s="116"/>
      <c r="U15" s="91">
        <f t="shared" si="9"/>
        <v>0</v>
      </c>
      <c r="V15" s="98">
        <f>IF(U15&gt;2499,(U15*34%),0)</f>
        <v>0</v>
      </c>
    </row>
    <row r="16" spans="1:24" ht="13.5" thickBot="1" x14ac:dyDescent="0.25">
      <c r="A16" s="95"/>
      <c r="B16" s="95"/>
      <c r="C16" s="96"/>
      <c r="D16" s="97"/>
      <c r="E16" s="97"/>
      <c r="F16" s="97"/>
      <c r="G16" s="97"/>
      <c r="H16" s="97"/>
      <c r="I16" s="95"/>
      <c r="J16" s="95"/>
      <c r="K16" s="97"/>
      <c r="L16" s="95"/>
      <c r="M16" s="95"/>
      <c r="N16" s="97"/>
      <c r="O16" s="95"/>
      <c r="P16" s="95"/>
      <c r="Q16" s="97"/>
      <c r="R16" s="95"/>
      <c r="S16" s="134"/>
      <c r="T16" s="97"/>
      <c r="U16" s="95"/>
      <c r="V16" s="97"/>
    </row>
    <row r="17" spans="1:22" ht="13.5" thickBot="1" x14ac:dyDescent="0.25">
      <c r="A17" s="95"/>
      <c r="B17" s="95"/>
      <c r="C17" s="96"/>
      <c r="D17" s="97"/>
      <c r="E17" s="97"/>
      <c r="F17" s="97"/>
      <c r="G17" s="345">
        <f>SUM(F7:F15)+SUM(G7:G15)</f>
        <v>0</v>
      </c>
      <c r="H17" s="97"/>
      <c r="I17" s="95"/>
      <c r="J17" s="345">
        <f>SUM(I7:I15)+SUM(J7:J15)</f>
        <v>0</v>
      </c>
      <c r="K17" s="97"/>
      <c r="L17" s="95"/>
      <c r="M17" s="345">
        <f>SUM(L7:L15)+SUM(M7:M15)</f>
        <v>0</v>
      </c>
      <c r="N17" s="97"/>
      <c r="O17" s="95"/>
      <c r="P17" s="345">
        <f>SUM(O7:O15)+SUM(P7:P15)</f>
        <v>0</v>
      </c>
      <c r="Q17" s="97"/>
      <c r="R17" s="95"/>
      <c r="S17" s="345">
        <f>SUM(R7:R15)+SUM(S7:S15)</f>
        <v>0</v>
      </c>
      <c r="T17" s="97"/>
      <c r="U17" s="95"/>
      <c r="V17" s="345">
        <f>SUM(U7:U15)+SUM(V7:V15)</f>
        <v>0</v>
      </c>
    </row>
    <row r="18" spans="1:22" ht="13.5" thickBot="1" x14ac:dyDescent="0.25"/>
    <row r="19" spans="1:22" ht="13.5" thickBot="1" x14ac:dyDescent="0.25">
      <c r="A19" s="438" t="s">
        <v>45</v>
      </c>
      <c r="B19" s="440" t="s">
        <v>46</v>
      </c>
      <c r="C19" s="440" t="s">
        <v>47</v>
      </c>
      <c r="D19" s="442" t="s">
        <v>48</v>
      </c>
      <c r="E19" s="444" t="s">
        <v>57</v>
      </c>
      <c r="F19" s="445"/>
      <c r="G19" s="446"/>
      <c r="H19" s="444" t="s">
        <v>58</v>
      </c>
      <c r="I19" s="445"/>
      <c r="J19" s="446"/>
      <c r="K19" s="444" t="s">
        <v>59</v>
      </c>
      <c r="L19" s="445"/>
      <c r="M19" s="446"/>
      <c r="N19" s="444" t="s">
        <v>60</v>
      </c>
      <c r="O19" s="445"/>
      <c r="P19" s="446"/>
      <c r="Q19" s="447" t="s">
        <v>61</v>
      </c>
      <c r="R19" s="445"/>
      <c r="S19" s="448"/>
      <c r="T19" s="444" t="s">
        <v>62</v>
      </c>
      <c r="U19" s="445"/>
      <c r="V19" s="446"/>
    </row>
    <row r="20" spans="1:22" ht="13.5" thickBot="1" x14ac:dyDescent="0.25">
      <c r="A20" s="439"/>
      <c r="B20" s="441"/>
      <c r="C20" s="441"/>
      <c r="D20" s="443"/>
      <c r="E20" s="86" t="s">
        <v>50</v>
      </c>
      <c r="F20" s="87" t="s">
        <v>65</v>
      </c>
      <c r="G20" s="88" t="s">
        <v>51</v>
      </c>
      <c r="H20" s="86" t="s">
        <v>50</v>
      </c>
      <c r="I20" s="87" t="s">
        <v>65</v>
      </c>
      <c r="J20" s="88" t="s">
        <v>51</v>
      </c>
      <c r="K20" s="86" t="s">
        <v>50</v>
      </c>
      <c r="L20" s="87" t="s">
        <v>65</v>
      </c>
      <c r="M20" s="88" t="s">
        <v>51</v>
      </c>
      <c r="N20" s="86" t="s">
        <v>50</v>
      </c>
      <c r="O20" s="87" t="s">
        <v>65</v>
      </c>
      <c r="P20" s="88" t="s">
        <v>51</v>
      </c>
      <c r="Q20" s="89" t="s">
        <v>50</v>
      </c>
      <c r="R20" s="87" t="s">
        <v>65</v>
      </c>
      <c r="S20" s="90" t="s">
        <v>51</v>
      </c>
      <c r="T20" s="86" t="s">
        <v>50</v>
      </c>
      <c r="U20" s="87" t="s">
        <v>65</v>
      </c>
      <c r="V20" s="88" t="s">
        <v>51</v>
      </c>
    </row>
    <row r="21" spans="1:22" x14ac:dyDescent="0.2">
      <c r="A21" s="117"/>
      <c r="B21" s="133"/>
      <c r="C21" s="99" t="s">
        <v>64</v>
      </c>
      <c r="D21" s="107">
        <v>0</v>
      </c>
      <c r="E21" s="108">
        <v>0</v>
      </c>
      <c r="F21" s="85">
        <f>D21*E21</f>
        <v>0</v>
      </c>
      <c r="G21" s="94">
        <f>IF(F21&gt;10000,(F21*34%),0)</f>
        <v>0</v>
      </c>
      <c r="H21" s="108"/>
      <c r="I21" s="85">
        <f>D21*H21</f>
        <v>0</v>
      </c>
      <c r="J21" s="94">
        <f>IF(I21&gt;10000,(I21*34%),0)</f>
        <v>0</v>
      </c>
      <c r="K21" s="108"/>
      <c r="L21" s="85">
        <f>D21*K21</f>
        <v>0</v>
      </c>
      <c r="M21" s="94">
        <f>IF(L21&gt;10000,(L21*34%),0)</f>
        <v>0</v>
      </c>
      <c r="N21" s="108"/>
      <c r="O21" s="85">
        <f>D21*N21</f>
        <v>0</v>
      </c>
      <c r="P21" s="94">
        <f>IF(O21&gt;10000,(O21*34%),0)</f>
        <v>0</v>
      </c>
      <c r="Q21" s="127"/>
      <c r="R21" s="85">
        <f>Q21*D21</f>
        <v>0</v>
      </c>
      <c r="S21" s="94">
        <f>IF(R21&gt;10000,(R21*34%),0)</f>
        <v>0</v>
      </c>
      <c r="T21" s="108"/>
      <c r="U21" s="85">
        <f>T21*D21</f>
        <v>0</v>
      </c>
      <c r="V21" s="94">
        <f>IF(U21&gt;10000,(U21*34%),0)</f>
        <v>0</v>
      </c>
    </row>
    <row r="22" spans="1:22" x14ac:dyDescent="0.2">
      <c r="A22" s="117"/>
      <c r="B22" s="133"/>
      <c r="C22" s="99" t="s">
        <v>64</v>
      </c>
      <c r="D22" s="107">
        <v>0</v>
      </c>
      <c r="E22" s="108">
        <v>0</v>
      </c>
      <c r="F22" s="85">
        <f>D22*E22</f>
        <v>0</v>
      </c>
      <c r="G22" s="94">
        <f>IF(F22&gt;10000,(F22*34%),0)</f>
        <v>0</v>
      </c>
      <c r="H22" s="108"/>
      <c r="I22" s="85">
        <f>D22*H22</f>
        <v>0</v>
      </c>
      <c r="J22" s="94">
        <f>IF(I22&gt;10000,(I22*34%),0)</f>
        <v>0</v>
      </c>
      <c r="K22" s="108"/>
      <c r="L22" s="85">
        <f>D22*K22</f>
        <v>0</v>
      </c>
      <c r="M22" s="94">
        <f>IF(L22&gt;10000,(L22*34%),0)</f>
        <v>0</v>
      </c>
      <c r="N22" s="108"/>
      <c r="O22" s="85">
        <f>D22*N22</f>
        <v>0</v>
      </c>
      <c r="P22" s="94">
        <f>IF(O22&gt;10000,(O22*34%),0)</f>
        <v>0</v>
      </c>
      <c r="Q22" s="127"/>
      <c r="R22" s="85">
        <f>Q22*D22</f>
        <v>0</v>
      </c>
      <c r="S22" s="94">
        <f>IF(R22&gt;10000,(R22*34%),0)</f>
        <v>0</v>
      </c>
      <c r="T22" s="108"/>
      <c r="U22" s="85">
        <f>T22*D22</f>
        <v>0</v>
      </c>
      <c r="V22" s="94">
        <f>IF(U22&gt;10000,(U22*34%),0)</f>
        <v>0</v>
      </c>
    </row>
    <row r="23" spans="1:22" x14ac:dyDescent="0.2">
      <c r="A23" s="119"/>
      <c r="B23" s="120"/>
      <c r="C23" s="100" t="s">
        <v>64</v>
      </c>
      <c r="D23" s="109">
        <v>0</v>
      </c>
      <c r="E23" s="110">
        <v>0</v>
      </c>
      <c r="F23" s="85">
        <f t="shared" ref="F23:F29" si="18">D23*E23</f>
        <v>0</v>
      </c>
      <c r="G23" s="94">
        <f t="shared" ref="G23:G25" si="19">IF(F23&gt;10000,(F23*34%),0)</f>
        <v>0</v>
      </c>
      <c r="H23" s="110"/>
      <c r="I23" s="85">
        <f t="shared" ref="I23:I29" si="20">D23*H23</f>
        <v>0</v>
      </c>
      <c r="J23" s="94">
        <f t="shared" ref="J23:J25" si="21">IF(I23&gt;10000,(I23*34%),0)</f>
        <v>0</v>
      </c>
      <c r="K23" s="110"/>
      <c r="L23" s="85">
        <f t="shared" ref="L23:L29" si="22">D23*K23</f>
        <v>0</v>
      </c>
      <c r="M23" s="94">
        <f t="shared" ref="M23:M25" si="23">IF(L23&gt;10000,(L23*34%),0)</f>
        <v>0</v>
      </c>
      <c r="N23" s="110"/>
      <c r="O23" s="85">
        <f t="shared" ref="O23:O29" si="24">D23*N23</f>
        <v>0</v>
      </c>
      <c r="P23" s="94">
        <f t="shared" ref="P23:P25" si="25">IF(O23&gt;10000,(O23*34%),0)</f>
        <v>0</v>
      </c>
      <c r="Q23" s="128"/>
      <c r="R23" s="85">
        <f t="shared" ref="R23:R29" si="26">Q23*D23</f>
        <v>0</v>
      </c>
      <c r="S23" s="94">
        <f t="shared" ref="S23:S25" si="27">IF(R23&gt;10000,(R23*34%),0)</f>
        <v>0</v>
      </c>
      <c r="T23" s="110"/>
      <c r="U23" s="85">
        <f t="shared" ref="U23:U29" si="28">T23*D23</f>
        <v>0</v>
      </c>
      <c r="V23" s="94">
        <f t="shared" ref="V23:V25" si="29">IF(U23&gt;10000,(U23*34%),0)</f>
        <v>0</v>
      </c>
    </row>
    <row r="24" spans="1:22" x14ac:dyDescent="0.2">
      <c r="A24" s="119"/>
      <c r="B24" s="120"/>
      <c r="C24" s="100" t="s">
        <v>64</v>
      </c>
      <c r="D24" s="109"/>
      <c r="E24" s="110"/>
      <c r="F24" s="85">
        <f t="shared" si="18"/>
        <v>0</v>
      </c>
      <c r="G24" s="94">
        <f t="shared" si="19"/>
        <v>0</v>
      </c>
      <c r="H24" s="110"/>
      <c r="I24" s="85">
        <f t="shared" si="20"/>
        <v>0</v>
      </c>
      <c r="J24" s="94">
        <f t="shared" si="21"/>
        <v>0</v>
      </c>
      <c r="K24" s="110"/>
      <c r="L24" s="85">
        <f t="shared" si="22"/>
        <v>0</v>
      </c>
      <c r="M24" s="94">
        <f t="shared" si="23"/>
        <v>0</v>
      </c>
      <c r="N24" s="110"/>
      <c r="O24" s="85">
        <f t="shared" si="24"/>
        <v>0</v>
      </c>
      <c r="P24" s="94">
        <f t="shared" si="25"/>
        <v>0</v>
      </c>
      <c r="Q24" s="128"/>
      <c r="R24" s="85">
        <f t="shared" si="26"/>
        <v>0</v>
      </c>
      <c r="S24" s="94">
        <f t="shared" si="27"/>
        <v>0</v>
      </c>
      <c r="T24" s="110"/>
      <c r="U24" s="85">
        <f t="shared" si="28"/>
        <v>0</v>
      </c>
      <c r="V24" s="94">
        <f t="shared" si="29"/>
        <v>0</v>
      </c>
    </row>
    <row r="25" spans="1:22" ht="13.5" thickBot="1" x14ac:dyDescent="0.25">
      <c r="A25" s="121"/>
      <c r="B25" s="122"/>
      <c r="C25" s="104" t="s">
        <v>64</v>
      </c>
      <c r="D25" s="111"/>
      <c r="E25" s="112"/>
      <c r="F25" s="103">
        <f t="shared" si="18"/>
        <v>0</v>
      </c>
      <c r="G25" s="106">
        <f t="shared" si="19"/>
        <v>0</v>
      </c>
      <c r="H25" s="112"/>
      <c r="I25" s="103">
        <f t="shared" si="20"/>
        <v>0</v>
      </c>
      <c r="J25" s="106">
        <f t="shared" si="21"/>
        <v>0</v>
      </c>
      <c r="K25" s="112"/>
      <c r="L25" s="103">
        <f t="shared" si="22"/>
        <v>0</v>
      </c>
      <c r="M25" s="106">
        <f t="shared" si="23"/>
        <v>0</v>
      </c>
      <c r="N25" s="112"/>
      <c r="O25" s="103">
        <f t="shared" si="24"/>
        <v>0</v>
      </c>
      <c r="P25" s="106">
        <f t="shared" si="25"/>
        <v>0</v>
      </c>
      <c r="Q25" s="129"/>
      <c r="R25" s="103">
        <f t="shared" si="26"/>
        <v>0</v>
      </c>
      <c r="S25" s="106">
        <f t="shared" si="27"/>
        <v>0</v>
      </c>
      <c r="T25" s="112"/>
      <c r="U25" s="103">
        <f t="shared" si="28"/>
        <v>0</v>
      </c>
      <c r="V25" s="106">
        <f t="shared" si="29"/>
        <v>0</v>
      </c>
    </row>
    <row r="26" spans="1:22" ht="13.5" thickTop="1" x14ac:dyDescent="0.2">
      <c r="A26" s="117"/>
      <c r="B26" s="118"/>
      <c r="C26" s="99" t="s">
        <v>63</v>
      </c>
      <c r="D26" s="107">
        <v>0</v>
      </c>
      <c r="E26" s="108">
        <v>0</v>
      </c>
      <c r="F26" s="85">
        <f t="shared" si="18"/>
        <v>0</v>
      </c>
      <c r="G26" s="94">
        <f>IF(F26&gt;2499,(F26*34%),0)</f>
        <v>0</v>
      </c>
      <c r="H26" s="108"/>
      <c r="I26" s="85">
        <f t="shared" si="20"/>
        <v>0</v>
      </c>
      <c r="J26" s="94">
        <f>IF(I26&gt;2499,(I26*34%),0)</f>
        <v>0</v>
      </c>
      <c r="K26" s="108"/>
      <c r="L26" s="85">
        <f t="shared" si="22"/>
        <v>0</v>
      </c>
      <c r="M26" s="94">
        <f>IF(L26&gt;2499,(L26*34%),0)</f>
        <v>0</v>
      </c>
      <c r="N26" s="108"/>
      <c r="O26" s="85">
        <f t="shared" si="24"/>
        <v>0</v>
      </c>
      <c r="P26" s="94">
        <f>IF(O26&gt;2499,(O26*34%),0)</f>
        <v>0</v>
      </c>
      <c r="Q26" s="127"/>
      <c r="R26" s="85">
        <f t="shared" si="26"/>
        <v>0</v>
      </c>
      <c r="S26" s="94">
        <f>IF(R26&gt;2499,(R26*34%),0)</f>
        <v>0</v>
      </c>
      <c r="T26" s="108"/>
      <c r="U26" s="85">
        <f t="shared" si="28"/>
        <v>0</v>
      </c>
      <c r="V26" s="94">
        <f>IF(U26&gt;2499,(U26*34%),0)</f>
        <v>0</v>
      </c>
    </row>
    <row r="27" spans="1:22" x14ac:dyDescent="0.2">
      <c r="A27" s="119"/>
      <c r="B27" s="120"/>
      <c r="C27" s="100" t="s">
        <v>63</v>
      </c>
      <c r="D27" s="109">
        <v>0</v>
      </c>
      <c r="E27" s="110">
        <v>0</v>
      </c>
      <c r="F27" s="85">
        <f t="shared" si="18"/>
        <v>0</v>
      </c>
      <c r="G27" s="94">
        <f t="shared" ref="G27:G29" si="30">IF(F27&gt;2499,(F27*34%),0)</f>
        <v>0</v>
      </c>
      <c r="H27" s="110"/>
      <c r="I27" s="85">
        <f t="shared" si="20"/>
        <v>0</v>
      </c>
      <c r="J27" s="94">
        <f t="shared" ref="J27:J29" si="31">IF(I27&gt;2499,(I27*34%),0)</f>
        <v>0</v>
      </c>
      <c r="K27" s="110"/>
      <c r="L27" s="85">
        <f t="shared" si="22"/>
        <v>0</v>
      </c>
      <c r="M27" s="94">
        <f t="shared" ref="M27:M29" si="32">IF(L27&gt;2499,(L27*34%),0)</f>
        <v>0</v>
      </c>
      <c r="N27" s="110"/>
      <c r="O27" s="85">
        <f t="shared" si="24"/>
        <v>0</v>
      </c>
      <c r="P27" s="94">
        <f t="shared" ref="P27:P29" si="33">IF(O27&gt;2499,(O27*34%),0)</f>
        <v>0</v>
      </c>
      <c r="Q27" s="128"/>
      <c r="R27" s="85">
        <f t="shared" si="26"/>
        <v>0</v>
      </c>
      <c r="S27" s="94">
        <f t="shared" ref="S27:S29" si="34">IF(R27&gt;2499,(R27*34%),0)</f>
        <v>0</v>
      </c>
      <c r="T27" s="110"/>
      <c r="U27" s="85">
        <f t="shared" si="28"/>
        <v>0</v>
      </c>
      <c r="V27" s="94">
        <f t="shared" ref="V27:V29" si="35">IF(U27&gt;2499,(U27*34%),0)</f>
        <v>0</v>
      </c>
    </row>
    <row r="28" spans="1:22" x14ac:dyDescent="0.2">
      <c r="A28" s="123"/>
      <c r="B28" s="124"/>
      <c r="C28" s="101" t="s">
        <v>63</v>
      </c>
      <c r="D28" s="113"/>
      <c r="E28" s="114"/>
      <c r="F28" s="85">
        <f t="shared" si="18"/>
        <v>0</v>
      </c>
      <c r="G28" s="94">
        <f t="shared" si="30"/>
        <v>0</v>
      </c>
      <c r="H28" s="114"/>
      <c r="I28" s="85">
        <f t="shared" si="20"/>
        <v>0</v>
      </c>
      <c r="J28" s="94">
        <f t="shared" si="31"/>
        <v>0</v>
      </c>
      <c r="K28" s="114"/>
      <c r="L28" s="85">
        <f t="shared" si="22"/>
        <v>0</v>
      </c>
      <c r="M28" s="94">
        <f t="shared" si="32"/>
        <v>0</v>
      </c>
      <c r="N28" s="114"/>
      <c r="O28" s="85">
        <f t="shared" si="24"/>
        <v>0</v>
      </c>
      <c r="P28" s="94">
        <f t="shared" si="33"/>
        <v>0</v>
      </c>
      <c r="Q28" s="130"/>
      <c r="R28" s="85">
        <f t="shared" si="26"/>
        <v>0</v>
      </c>
      <c r="S28" s="94">
        <f t="shared" si="34"/>
        <v>0</v>
      </c>
      <c r="T28" s="114"/>
      <c r="U28" s="85">
        <f t="shared" si="28"/>
        <v>0</v>
      </c>
      <c r="V28" s="94">
        <f t="shared" si="35"/>
        <v>0</v>
      </c>
    </row>
    <row r="29" spans="1:22" ht="13.5" thickBot="1" x14ac:dyDescent="0.25">
      <c r="A29" s="125"/>
      <c r="B29" s="126"/>
      <c r="C29" s="102" t="s">
        <v>63</v>
      </c>
      <c r="D29" s="115"/>
      <c r="E29" s="116"/>
      <c r="F29" s="91">
        <f t="shared" si="18"/>
        <v>0</v>
      </c>
      <c r="G29" s="98">
        <f t="shared" si="30"/>
        <v>0</v>
      </c>
      <c r="H29" s="116"/>
      <c r="I29" s="91">
        <f t="shared" si="20"/>
        <v>0</v>
      </c>
      <c r="J29" s="98">
        <f t="shared" si="31"/>
        <v>0</v>
      </c>
      <c r="K29" s="116"/>
      <c r="L29" s="91">
        <f t="shared" si="22"/>
        <v>0</v>
      </c>
      <c r="M29" s="98">
        <f t="shared" si="32"/>
        <v>0</v>
      </c>
      <c r="N29" s="116"/>
      <c r="O29" s="91">
        <f t="shared" si="24"/>
        <v>0</v>
      </c>
      <c r="P29" s="98">
        <f t="shared" si="33"/>
        <v>0</v>
      </c>
      <c r="Q29" s="132"/>
      <c r="R29" s="91">
        <f t="shared" si="26"/>
        <v>0</v>
      </c>
      <c r="S29" s="98">
        <f t="shared" si="34"/>
        <v>0</v>
      </c>
      <c r="T29" s="116"/>
      <c r="U29" s="91">
        <f t="shared" si="28"/>
        <v>0</v>
      </c>
      <c r="V29" s="98">
        <f t="shared" si="35"/>
        <v>0</v>
      </c>
    </row>
    <row r="30" spans="1:22" ht="13.5" thickBot="1" x14ac:dyDescent="0.25"/>
    <row r="31" spans="1:22" ht="13.5" thickBot="1" x14ac:dyDescent="0.25">
      <c r="G31" s="345">
        <f>SUM(F21:F29)+SUM(G21:G29)</f>
        <v>0</v>
      </c>
      <c r="J31" s="345">
        <f>SUM(I21:I29)+SUM(J21:J29)</f>
        <v>0</v>
      </c>
      <c r="M31" s="345">
        <f>SUM(L21:L29)+SUM(M21:M29)</f>
        <v>0</v>
      </c>
      <c r="P31" s="345">
        <f>SUM(O21:O29)+SUM(P21:P29)</f>
        <v>0</v>
      </c>
      <c r="S31" s="345">
        <f>SUM(R21:R29)+SUM(S21:S29)</f>
        <v>0</v>
      </c>
      <c r="V31" s="345">
        <f>SUM(U21:U29)+SUM(V21:V29)</f>
        <v>0</v>
      </c>
    </row>
    <row r="35" spans="1:22" ht="15.75" x14ac:dyDescent="0.25">
      <c r="A35" s="436" t="s">
        <v>156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</row>
    <row r="36" spans="1:22" ht="16.5" thickBot="1" x14ac:dyDescent="0.3">
      <c r="A36" s="437" t="s">
        <v>145</v>
      </c>
      <c r="B36" s="437"/>
      <c r="C36" s="437"/>
      <c r="D36" s="437"/>
      <c r="E36" s="437"/>
      <c r="F36" s="437"/>
      <c r="G36" s="437"/>
      <c r="H36" s="43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</row>
    <row r="37" spans="1:22" ht="13.5" thickBot="1" x14ac:dyDescent="0.25">
      <c r="A37" s="438" t="s">
        <v>45</v>
      </c>
      <c r="B37" s="440" t="s">
        <v>46</v>
      </c>
      <c r="C37" s="440" t="s">
        <v>80</v>
      </c>
      <c r="D37" s="442" t="s">
        <v>81</v>
      </c>
      <c r="E37" s="444" t="s">
        <v>49</v>
      </c>
      <c r="F37" s="445"/>
      <c r="G37" s="446"/>
      <c r="H37" s="444" t="s">
        <v>52</v>
      </c>
      <c r="I37" s="445"/>
      <c r="J37" s="446"/>
      <c r="K37" s="444" t="s">
        <v>53</v>
      </c>
      <c r="L37" s="445"/>
      <c r="M37" s="446"/>
      <c r="N37" s="444" t="s">
        <v>54</v>
      </c>
      <c r="O37" s="445"/>
      <c r="P37" s="446"/>
      <c r="Q37" s="447" t="s">
        <v>55</v>
      </c>
      <c r="R37" s="445"/>
      <c r="S37" s="448"/>
      <c r="T37" s="444" t="s">
        <v>56</v>
      </c>
      <c r="U37" s="445"/>
      <c r="V37" s="446"/>
    </row>
    <row r="38" spans="1:22" ht="24.75" customHeight="1" thickBot="1" x14ac:dyDescent="0.25">
      <c r="A38" s="439"/>
      <c r="B38" s="441"/>
      <c r="C38" s="441"/>
      <c r="D38" s="443"/>
      <c r="E38" s="86" t="s">
        <v>65</v>
      </c>
      <c r="F38" s="137" t="s">
        <v>82</v>
      </c>
      <c r="G38" s="88" t="s">
        <v>51</v>
      </c>
      <c r="H38" s="87" t="s">
        <v>65</v>
      </c>
      <c r="I38" s="137" t="s">
        <v>82</v>
      </c>
      <c r="J38" s="88" t="s">
        <v>51</v>
      </c>
      <c r="K38" s="87" t="s">
        <v>65</v>
      </c>
      <c r="L38" s="137" t="s">
        <v>82</v>
      </c>
      <c r="M38" s="88" t="s">
        <v>51</v>
      </c>
      <c r="N38" s="87" t="s">
        <v>65</v>
      </c>
      <c r="O38" s="137" t="s">
        <v>82</v>
      </c>
      <c r="P38" s="88" t="s">
        <v>51</v>
      </c>
      <c r="Q38" s="87" t="s">
        <v>65</v>
      </c>
      <c r="R38" s="137" t="s">
        <v>82</v>
      </c>
      <c r="S38" s="90" t="s">
        <v>51</v>
      </c>
      <c r="T38" s="87" t="s">
        <v>65</v>
      </c>
      <c r="U38" s="137" t="s">
        <v>82</v>
      </c>
      <c r="V38" s="88" t="s">
        <v>51</v>
      </c>
    </row>
    <row r="39" spans="1:22" x14ac:dyDescent="0.2">
      <c r="A39" s="117"/>
      <c r="B39" s="118"/>
      <c r="C39" s="99" t="s">
        <v>80</v>
      </c>
      <c r="D39" s="138">
        <v>0</v>
      </c>
      <c r="E39" s="142">
        <v>0</v>
      </c>
      <c r="F39" s="92">
        <f>D39*E39</f>
        <v>0</v>
      </c>
      <c r="G39" s="94">
        <f>F39*34%</f>
        <v>0</v>
      </c>
      <c r="H39" s="108"/>
      <c r="I39" s="85">
        <f>D39*H39</f>
        <v>0</v>
      </c>
      <c r="J39" s="94">
        <f>I39*34%</f>
        <v>0</v>
      </c>
      <c r="K39" s="108"/>
      <c r="L39" s="85">
        <f>D39*K39</f>
        <v>0</v>
      </c>
      <c r="M39" s="94">
        <f>L39*34%</f>
        <v>0</v>
      </c>
      <c r="N39" s="108"/>
      <c r="O39" s="85">
        <f>D39*N39</f>
        <v>0</v>
      </c>
      <c r="P39" s="94">
        <f>O39*34%</f>
        <v>0</v>
      </c>
      <c r="Q39" s="127"/>
      <c r="R39" s="85">
        <f>Q39*D39</f>
        <v>0</v>
      </c>
      <c r="S39" s="94">
        <f>R39*34%</f>
        <v>0</v>
      </c>
      <c r="T39" s="108"/>
      <c r="U39" s="85">
        <f>T39*D39</f>
        <v>0</v>
      </c>
      <c r="V39" s="94">
        <f>U39*34%</f>
        <v>0</v>
      </c>
    </row>
    <row r="40" spans="1:22" x14ac:dyDescent="0.2">
      <c r="A40" s="117"/>
      <c r="B40" s="118"/>
      <c r="C40" s="99" t="s">
        <v>80</v>
      </c>
      <c r="D40" s="138">
        <v>0</v>
      </c>
      <c r="E40" s="142">
        <v>0</v>
      </c>
      <c r="F40" s="92">
        <f>D40*E40</f>
        <v>0</v>
      </c>
      <c r="G40" s="94">
        <f>F40*34%</f>
        <v>0</v>
      </c>
      <c r="H40" s="108"/>
      <c r="I40" s="85">
        <f>D40*H40</f>
        <v>0</v>
      </c>
      <c r="J40" s="94">
        <f>I40*34%</f>
        <v>0</v>
      </c>
      <c r="K40" s="108"/>
      <c r="L40" s="85">
        <f>D40*K40</f>
        <v>0</v>
      </c>
      <c r="M40" s="94">
        <f>L40*34%</f>
        <v>0</v>
      </c>
      <c r="N40" s="108"/>
      <c r="O40" s="85">
        <f>D40*N40</f>
        <v>0</v>
      </c>
      <c r="P40" s="94">
        <f>O40*34%</f>
        <v>0</v>
      </c>
      <c r="Q40" s="127"/>
      <c r="R40" s="85">
        <f>Q40*D40</f>
        <v>0</v>
      </c>
      <c r="S40" s="94">
        <f>R40*34%</f>
        <v>0</v>
      </c>
      <c r="T40" s="108"/>
      <c r="U40" s="85">
        <f>T40*D40</f>
        <v>0</v>
      </c>
      <c r="V40" s="94">
        <f>U40*34%</f>
        <v>0</v>
      </c>
    </row>
    <row r="41" spans="1:22" x14ac:dyDescent="0.2">
      <c r="A41" s="119"/>
      <c r="B41" s="120"/>
      <c r="C41" s="100" t="s">
        <v>80</v>
      </c>
      <c r="D41" s="139">
        <v>0</v>
      </c>
      <c r="E41" s="110"/>
      <c r="F41" s="92">
        <f>D41*E41</f>
        <v>0</v>
      </c>
      <c r="G41" s="94">
        <f t="shared" ref="G41:G43" si="36">F41*34%</f>
        <v>0</v>
      </c>
      <c r="H41" s="110">
        <v>0</v>
      </c>
      <c r="I41" s="85">
        <f t="shared" ref="I41:I43" si="37">D41*H41</f>
        <v>0</v>
      </c>
      <c r="J41" s="94">
        <f t="shared" ref="J41:J43" si="38">I41*34%</f>
        <v>0</v>
      </c>
      <c r="K41" s="110"/>
      <c r="L41" s="85">
        <f t="shared" ref="L41:L43" si="39">D41*K41</f>
        <v>0</v>
      </c>
      <c r="M41" s="94">
        <f t="shared" ref="M41:M43" si="40">L41*34%</f>
        <v>0</v>
      </c>
      <c r="N41" s="110"/>
      <c r="O41" s="85">
        <f t="shared" ref="O41:O43" si="41">D41*N41</f>
        <v>0</v>
      </c>
      <c r="P41" s="94">
        <f t="shared" ref="P41:P43" si="42">O41*34%</f>
        <v>0</v>
      </c>
      <c r="Q41" s="128"/>
      <c r="R41" s="85">
        <f t="shared" ref="R41:R43" si="43">Q41*D41</f>
        <v>0</v>
      </c>
      <c r="S41" s="94">
        <f t="shared" ref="S41:S43" si="44">R41*34%</f>
        <v>0</v>
      </c>
      <c r="T41" s="110"/>
      <c r="U41" s="85">
        <f t="shared" ref="U41:U43" si="45">T41*D41</f>
        <v>0</v>
      </c>
      <c r="V41" s="94">
        <f t="shared" ref="V41:V43" si="46">U41*34%</f>
        <v>0</v>
      </c>
    </row>
    <row r="42" spans="1:22" x14ac:dyDescent="0.2">
      <c r="A42" s="119"/>
      <c r="B42" s="120"/>
      <c r="C42" s="100" t="s">
        <v>80</v>
      </c>
      <c r="D42" s="139">
        <v>0</v>
      </c>
      <c r="E42" s="110"/>
      <c r="F42" s="92">
        <f t="shared" ref="F42:F43" si="47">D42*E42</f>
        <v>0</v>
      </c>
      <c r="G42" s="94">
        <f t="shared" si="36"/>
        <v>0</v>
      </c>
      <c r="H42" s="110"/>
      <c r="I42" s="85">
        <f t="shared" si="37"/>
        <v>0</v>
      </c>
      <c r="J42" s="94">
        <f t="shared" si="38"/>
        <v>0</v>
      </c>
      <c r="K42" s="110">
        <v>0</v>
      </c>
      <c r="L42" s="85">
        <f t="shared" si="39"/>
        <v>0</v>
      </c>
      <c r="M42" s="94">
        <f t="shared" si="40"/>
        <v>0</v>
      </c>
      <c r="N42" s="110"/>
      <c r="O42" s="85">
        <f t="shared" si="41"/>
        <v>0</v>
      </c>
      <c r="P42" s="94">
        <f t="shared" si="42"/>
        <v>0</v>
      </c>
      <c r="Q42" s="128"/>
      <c r="R42" s="85">
        <f t="shared" si="43"/>
        <v>0</v>
      </c>
      <c r="S42" s="94">
        <f t="shared" si="44"/>
        <v>0</v>
      </c>
      <c r="T42" s="110"/>
      <c r="U42" s="85">
        <f t="shared" si="45"/>
        <v>0</v>
      </c>
      <c r="V42" s="94">
        <f t="shared" si="46"/>
        <v>0</v>
      </c>
    </row>
    <row r="43" spans="1:22" ht="13.5" thickBot="1" x14ac:dyDescent="0.25">
      <c r="A43" s="125"/>
      <c r="B43" s="126"/>
      <c r="C43" s="102" t="s">
        <v>80</v>
      </c>
      <c r="D43" s="140">
        <v>0</v>
      </c>
      <c r="E43" s="116"/>
      <c r="F43" s="141">
        <f t="shared" si="47"/>
        <v>0</v>
      </c>
      <c r="G43" s="98">
        <f t="shared" si="36"/>
        <v>0</v>
      </c>
      <c r="H43" s="116"/>
      <c r="I43" s="135">
        <f t="shared" si="37"/>
        <v>0</v>
      </c>
      <c r="J43" s="98">
        <f t="shared" si="38"/>
        <v>0</v>
      </c>
      <c r="K43" s="116"/>
      <c r="L43" s="135">
        <f t="shared" si="39"/>
        <v>0</v>
      </c>
      <c r="M43" s="98">
        <f t="shared" si="40"/>
        <v>0</v>
      </c>
      <c r="N43" s="116">
        <v>0</v>
      </c>
      <c r="O43" s="135">
        <f t="shared" si="41"/>
        <v>0</v>
      </c>
      <c r="P43" s="98">
        <f t="shared" si="42"/>
        <v>0</v>
      </c>
      <c r="Q43" s="131"/>
      <c r="R43" s="135">
        <f t="shared" si="43"/>
        <v>0</v>
      </c>
      <c r="S43" s="98">
        <f t="shared" si="44"/>
        <v>0</v>
      </c>
      <c r="T43" s="116"/>
      <c r="U43" s="135">
        <f t="shared" si="45"/>
        <v>0</v>
      </c>
      <c r="V43" s="98">
        <f t="shared" si="46"/>
        <v>0</v>
      </c>
    </row>
    <row r="44" spans="1:22" ht="13.5" thickBot="1" x14ac:dyDescent="0.25">
      <c r="A44" s="95"/>
      <c r="B44" s="95"/>
      <c r="C44" s="96"/>
      <c r="D44" s="97"/>
      <c r="E44" s="97"/>
      <c r="F44" s="97"/>
      <c r="G44" s="97"/>
      <c r="H44" s="97"/>
      <c r="I44" s="95"/>
      <c r="J44" s="95"/>
      <c r="K44" s="97"/>
      <c r="L44" s="95"/>
      <c r="M44" s="95"/>
      <c r="N44" s="97"/>
      <c r="O44" s="95"/>
      <c r="P44" s="95"/>
      <c r="Q44" s="97"/>
      <c r="R44" s="95"/>
      <c r="S44" s="134"/>
      <c r="T44" s="97"/>
      <c r="U44" s="95"/>
      <c r="V44" s="97"/>
    </row>
    <row r="45" spans="1:22" ht="13.5" thickBot="1" x14ac:dyDescent="0.25">
      <c r="A45" s="95"/>
      <c r="B45" s="95"/>
      <c r="C45" s="96"/>
      <c r="D45" s="97"/>
      <c r="E45" s="97"/>
      <c r="F45" s="97"/>
      <c r="G45" s="345">
        <f>SUM(F39:F43)+SUM(G39:G43)</f>
        <v>0</v>
      </c>
      <c r="H45" s="97"/>
      <c r="I45" s="95"/>
      <c r="J45" s="345">
        <f>SUM(I39:I43)+SUM(J39:J43)</f>
        <v>0</v>
      </c>
      <c r="K45" s="97"/>
      <c r="L45" s="95"/>
      <c r="M45" s="345">
        <f>SUM(L39:L43)+SUM(M39:M43)</f>
        <v>0</v>
      </c>
      <c r="N45" s="97"/>
      <c r="O45" s="95"/>
      <c r="P45" s="345">
        <f>SUM(O39:O43)+SUM(P39:P43)</f>
        <v>0</v>
      </c>
      <c r="Q45" s="97"/>
      <c r="R45" s="95"/>
      <c r="S45" s="345">
        <f>SUM(R39:R43)+SUM(S39:S43)</f>
        <v>0</v>
      </c>
      <c r="T45" s="97"/>
      <c r="U45" s="95"/>
      <c r="V45" s="345">
        <f>SUM(U39:U43)+SUM(V39:V43)</f>
        <v>0</v>
      </c>
    </row>
    <row r="46" spans="1:22" ht="13.5" thickBot="1" x14ac:dyDescent="0.25"/>
    <row r="47" spans="1:22" ht="13.5" thickBot="1" x14ac:dyDescent="0.25">
      <c r="A47" s="438" t="s">
        <v>45</v>
      </c>
      <c r="B47" s="440" t="s">
        <v>46</v>
      </c>
      <c r="C47" s="440" t="s">
        <v>80</v>
      </c>
      <c r="D47" s="442" t="s">
        <v>81</v>
      </c>
      <c r="E47" s="444" t="s">
        <v>57</v>
      </c>
      <c r="F47" s="445"/>
      <c r="G47" s="446"/>
      <c r="H47" s="444" t="s">
        <v>58</v>
      </c>
      <c r="I47" s="445"/>
      <c r="J47" s="446"/>
      <c r="K47" s="444" t="s">
        <v>59</v>
      </c>
      <c r="L47" s="445"/>
      <c r="M47" s="446"/>
      <c r="N47" s="444" t="s">
        <v>60</v>
      </c>
      <c r="O47" s="445"/>
      <c r="P47" s="446"/>
      <c r="Q47" s="447" t="s">
        <v>61</v>
      </c>
      <c r="R47" s="445"/>
      <c r="S47" s="448"/>
      <c r="T47" s="444" t="s">
        <v>62</v>
      </c>
      <c r="U47" s="445"/>
      <c r="V47" s="446"/>
    </row>
    <row r="48" spans="1:22" ht="23.25" thickBot="1" x14ac:dyDescent="0.25">
      <c r="A48" s="439"/>
      <c r="B48" s="441"/>
      <c r="C48" s="441"/>
      <c r="D48" s="443"/>
      <c r="E48" s="86" t="s">
        <v>65</v>
      </c>
      <c r="F48" s="137" t="s">
        <v>82</v>
      </c>
      <c r="G48" s="88" t="s">
        <v>51</v>
      </c>
      <c r="H48" s="87" t="s">
        <v>65</v>
      </c>
      <c r="I48" s="137" t="s">
        <v>82</v>
      </c>
      <c r="J48" s="88" t="s">
        <v>51</v>
      </c>
      <c r="K48" s="87" t="s">
        <v>65</v>
      </c>
      <c r="L48" s="137" t="s">
        <v>82</v>
      </c>
      <c r="M48" s="88" t="s">
        <v>51</v>
      </c>
      <c r="N48" s="87" t="s">
        <v>65</v>
      </c>
      <c r="O48" s="137" t="s">
        <v>82</v>
      </c>
      <c r="P48" s="88" t="s">
        <v>51</v>
      </c>
      <c r="Q48" s="87" t="s">
        <v>65</v>
      </c>
      <c r="R48" s="137" t="s">
        <v>82</v>
      </c>
      <c r="S48" s="90" t="s">
        <v>51</v>
      </c>
      <c r="T48" s="87" t="s">
        <v>65</v>
      </c>
      <c r="U48" s="137" t="s">
        <v>82</v>
      </c>
      <c r="V48" s="88" t="s">
        <v>51</v>
      </c>
    </row>
    <row r="49" spans="1:22" x14ac:dyDescent="0.2">
      <c r="A49" s="117"/>
      <c r="B49" s="133"/>
      <c r="C49" s="99" t="s">
        <v>80</v>
      </c>
      <c r="D49" s="138">
        <v>0</v>
      </c>
      <c r="E49" s="108">
        <v>0</v>
      </c>
      <c r="F49" s="85">
        <f>D49*E49</f>
        <v>0</v>
      </c>
      <c r="G49" s="94">
        <f>F49*34%</f>
        <v>0</v>
      </c>
      <c r="H49" s="108"/>
      <c r="I49" s="85">
        <f>D49*H49</f>
        <v>0</v>
      </c>
      <c r="J49" s="94">
        <f>I49*34%</f>
        <v>0</v>
      </c>
      <c r="K49" s="108"/>
      <c r="L49" s="85">
        <f>D49*K49</f>
        <v>0</v>
      </c>
      <c r="M49" s="94">
        <f>L49*34%</f>
        <v>0</v>
      </c>
      <c r="N49" s="108"/>
      <c r="O49" s="85">
        <f>D49*N49</f>
        <v>0</v>
      </c>
      <c r="P49" s="94">
        <f>O49*34%</f>
        <v>0</v>
      </c>
      <c r="Q49" s="127"/>
      <c r="R49" s="85">
        <f>Q49*D49</f>
        <v>0</v>
      </c>
      <c r="S49" s="94">
        <f>R49*34%</f>
        <v>0</v>
      </c>
      <c r="T49" s="108"/>
      <c r="U49" s="85">
        <f>T49*D49</f>
        <v>0</v>
      </c>
      <c r="V49" s="94">
        <f>U49*34%</f>
        <v>0</v>
      </c>
    </row>
    <row r="50" spans="1:22" x14ac:dyDescent="0.2">
      <c r="A50" s="117"/>
      <c r="B50" s="133"/>
      <c r="C50" s="99" t="s">
        <v>80</v>
      </c>
      <c r="D50" s="138">
        <v>0</v>
      </c>
      <c r="E50" s="108">
        <v>0</v>
      </c>
      <c r="F50" s="85">
        <f>D50*E50</f>
        <v>0</v>
      </c>
      <c r="G50" s="94">
        <f>F50*34%</f>
        <v>0</v>
      </c>
      <c r="H50" s="108"/>
      <c r="I50" s="85">
        <f>D50*H50</f>
        <v>0</v>
      </c>
      <c r="J50" s="94">
        <f>I50*34%</f>
        <v>0</v>
      </c>
      <c r="K50" s="108"/>
      <c r="L50" s="85">
        <f>D50*K50</f>
        <v>0</v>
      </c>
      <c r="M50" s="94">
        <f>L50*34%</f>
        <v>0</v>
      </c>
      <c r="N50" s="108"/>
      <c r="O50" s="85">
        <f>D50*N50</f>
        <v>0</v>
      </c>
      <c r="P50" s="94">
        <f>O50*34%</f>
        <v>0</v>
      </c>
      <c r="Q50" s="127"/>
      <c r="R50" s="85">
        <f>Q50*D50</f>
        <v>0</v>
      </c>
      <c r="S50" s="94">
        <f>R50*34%</f>
        <v>0</v>
      </c>
      <c r="T50" s="108"/>
      <c r="U50" s="85">
        <f>T50*D50</f>
        <v>0</v>
      </c>
      <c r="V50" s="94">
        <f>U50*34%</f>
        <v>0</v>
      </c>
    </row>
    <row r="51" spans="1:22" x14ac:dyDescent="0.2">
      <c r="A51" s="119"/>
      <c r="B51" s="120"/>
      <c r="C51" s="100" t="s">
        <v>80</v>
      </c>
      <c r="D51" s="139">
        <v>0</v>
      </c>
      <c r="E51" s="110">
        <v>0</v>
      </c>
      <c r="F51" s="85">
        <f t="shared" ref="F51:F53" si="48">D51*E51</f>
        <v>0</v>
      </c>
      <c r="G51" s="94">
        <f t="shared" ref="G51:G53" si="49">F51*34%</f>
        <v>0</v>
      </c>
      <c r="H51" s="110"/>
      <c r="I51" s="85">
        <f t="shared" ref="I51:I53" si="50">D51*H51</f>
        <v>0</v>
      </c>
      <c r="J51" s="94">
        <f t="shared" ref="J51:J53" si="51">I51*34%</f>
        <v>0</v>
      </c>
      <c r="K51" s="110"/>
      <c r="L51" s="85">
        <f t="shared" ref="L51:L53" si="52">D51*K51</f>
        <v>0</v>
      </c>
      <c r="M51" s="94">
        <f t="shared" ref="M51:M53" si="53">L51*34%</f>
        <v>0</v>
      </c>
      <c r="N51" s="110"/>
      <c r="O51" s="85">
        <f t="shared" ref="O51:O53" si="54">D51*N51</f>
        <v>0</v>
      </c>
      <c r="P51" s="94">
        <f t="shared" ref="P51:P53" si="55">O51*34%</f>
        <v>0</v>
      </c>
      <c r="Q51" s="128"/>
      <c r="R51" s="85">
        <f t="shared" ref="R51:R53" si="56">Q51*D51</f>
        <v>0</v>
      </c>
      <c r="S51" s="94">
        <f t="shared" ref="S51:S53" si="57">R51*34%</f>
        <v>0</v>
      </c>
      <c r="T51" s="110"/>
      <c r="U51" s="85">
        <f t="shared" ref="U51:U53" si="58">T51*D51</f>
        <v>0</v>
      </c>
      <c r="V51" s="94">
        <f t="shared" ref="V51:V53" si="59">U51*34%</f>
        <v>0</v>
      </c>
    </row>
    <row r="52" spans="1:22" x14ac:dyDescent="0.2">
      <c r="A52" s="119"/>
      <c r="B52" s="120"/>
      <c r="C52" s="100" t="s">
        <v>80</v>
      </c>
      <c r="D52" s="139">
        <v>0</v>
      </c>
      <c r="E52" s="110"/>
      <c r="F52" s="85">
        <f t="shared" si="48"/>
        <v>0</v>
      </c>
      <c r="G52" s="94">
        <f t="shared" si="49"/>
        <v>0</v>
      </c>
      <c r="H52" s="110">
        <v>0</v>
      </c>
      <c r="I52" s="85">
        <f t="shared" si="50"/>
        <v>0</v>
      </c>
      <c r="J52" s="94">
        <f t="shared" si="51"/>
        <v>0</v>
      </c>
      <c r="K52" s="110"/>
      <c r="L52" s="85">
        <f t="shared" si="52"/>
        <v>0</v>
      </c>
      <c r="M52" s="94">
        <f t="shared" si="53"/>
        <v>0</v>
      </c>
      <c r="N52" s="110"/>
      <c r="O52" s="85">
        <f t="shared" si="54"/>
        <v>0</v>
      </c>
      <c r="P52" s="94">
        <f t="shared" si="55"/>
        <v>0</v>
      </c>
      <c r="Q52" s="128"/>
      <c r="R52" s="85">
        <f t="shared" si="56"/>
        <v>0</v>
      </c>
      <c r="S52" s="94">
        <f t="shared" si="57"/>
        <v>0</v>
      </c>
      <c r="T52" s="110"/>
      <c r="U52" s="85">
        <f t="shared" si="58"/>
        <v>0</v>
      </c>
      <c r="V52" s="94">
        <f t="shared" si="59"/>
        <v>0</v>
      </c>
    </row>
    <row r="53" spans="1:22" ht="13.5" thickBot="1" x14ac:dyDescent="0.25">
      <c r="A53" s="125"/>
      <c r="B53" s="126"/>
      <c r="C53" s="102" t="s">
        <v>80</v>
      </c>
      <c r="D53" s="140">
        <v>0</v>
      </c>
      <c r="E53" s="116"/>
      <c r="F53" s="135">
        <f t="shared" si="48"/>
        <v>0</v>
      </c>
      <c r="G53" s="98">
        <f t="shared" si="49"/>
        <v>0</v>
      </c>
      <c r="H53" s="116"/>
      <c r="I53" s="135">
        <f t="shared" si="50"/>
        <v>0</v>
      </c>
      <c r="J53" s="98">
        <f t="shared" si="51"/>
        <v>0</v>
      </c>
      <c r="K53" s="116">
        <v>0</v>
      </c>
      <c r="L53" s="135">
        <f t="shared" si="52"/>
        <v>0</v>
      </c>
      <c r="M53" s="98">
        <f t="shared" si="53"/>
        <v>0</v>
      </c>
      <c r="N53" s="116"/>
      <c r="O53" s="135">
        <f t="shared" si="54"/>
        <v>0</v>
      </c>
      <c r="P53" s="98">
        <f t="shared" si="55"/>
        <v>0</v>
      </c>
      <c r="Q53" s="131">
        <v>0</v>
      </c>
      <c r="R53" s="135">
        <f t="shared" si="56"/>
        <v>0</v>
      </c>
      <c r="S53" s="98">
        <f t="shared" si="57"/>
        <v>0</v>
      </c>
      <c r="T53" s="116">
        <v>0</v>
      </c>
      <c r="U53" s="135">
        <f t="shared" si="58"/>
        <v>0</v>
      </c>
      <c r="V53" s="98">
        <f t="shared" si="59"/>
        <v>0</v>
      </c>
    </row>
    <row r="54" spans="1:22" ht="13.5" thickBot="1" x14ac:dyDescent="0.25"/>
    <row r="55" spans="1:22" ht="13.5" thickBot="1" x14ac:dyDescent="0.25">
      <c r="G55" s="345">
        <f>SUM(F49:F53)+SUM(G49:G53)</f>
        <v>0</v>
      </c>
      <c r="J55" s="345">
        <f>SUM(I49:I53)+SUM(J49:J53)</f>
        <v>0</v>
      </c>
      <c r="M55" s="345">
        <f>SUM(L49:L53)+SUM(M49:M53)</f>
        <v>0</v>
      </c>
      <c r="P55" s="345">
        <f>SUM(O49:O53)+SUM(P49:P53)</f>
        <v>0</v>
      </c>
      <c r="S55" s="345">
        <f>SUM(R49:R53)+SUM(S49:S53)</f>
        <v>0</v>
      </c>
      <c r="V55" s="345">
        <f>SUM(U49:U53)+SUM(V49:V53)</f>
        <v>0</v>
      </c>
    </row>
    <row r="57" spans="1:22" x14ac:dyDescent="0.2">
      <c r="B57" s="146" t="s">
        <v>66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</row>
    <row r="58" spans="1:22" x14ac:dyDescent="0.2">
      <c r="B58" s="146" t="s">
        <v>67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</row>
    <row r="59" spans="1:22" x14ac:dyDescent="0.2">
      <c r="B59" s="146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 x14ac:dyDescent="0.2">
      <c r="B60" s="146" t="s">
        <v>85</v>
      </c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</row>
    <row r="61" spans="1:22" x14ac:dyDescent="0.2"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49"/>
      <c r="R61" s="449"/>
      <c r="S61" s="449"/>
      <c r="T61" s="449"/>
      <c r="U61" s="449"/>
      <c r="V61" s="449"/>
    </row>
    <row r="62" spans="1:22" x14ac:dyDescent="0.2"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  <c r="T62" s="449"/>
      <c r="U62" s="449"/>
      <c r="V62" s="449"/>
    </row>
  </sheetData>
  <sheetProtection formatCells="0" formatColumns="0" formatRows="0"/>
  <mergeCells count="45">
    <mergeCell ref="A3:V3"/>
    <mergeCell ref="A5:A6"/>
    <mergeCell ref="B5:B6"/>
    <mergeCell ref="C5:C6"/>
    <mergeCell ref="D5:D6"/>
    <mergeCell ref="E5:G5"/>
    <mergeCell ref="H5:J5"/>
    <mergeCell ref="K5:M5"/>
    <mergeCell ref="N5:P5"/>
    <mergeCell ref="Q5:S5"/>
    <mergeCell ref="T5:V5"/>
    <mergeCell ref="A4:I4"/>
    <mergeCell ref="A47:A48"/>
    <mergeCell ref="B47:B48"/>
    <mergeCell ref="C47:C48"/>
    <mergeCell ref="D47:D48"/>
    <mergeCell ref="T19:V19"/>
    <mergeCell ref="A19:A20"/>
    <mergeCell ref="B19:B20"/>
    <mergeCell ref="Q19:S19"/>
    <mergeCell ref="A36:H36"/>
    <mergeCell ref="A35:V35"/>
    <mergeCell ref="A37:A38"/>
    <mergeCell ref="B37:B38"/>
    <mergeCell ref="C37:C38"/>
    <mergeCell ref="D37:D38"/>
    <mergeCell ref="E37:G37"/>
    <mergeCell ref="H37:J37"/>
    <mergeCell ref="H19:J19"/>
    <mergeCell ref="K19:M19"/>
    <mergeCell ref="N19:P19"/>
    <mergeCell ref="E19:G19"/>
    <mergeCell ref="C19:C20"/>
    <mergeCell ref="D19:D20"/>
    <mergeCell ref="C60:V62"/>
    <mergeCell ref="E47:G47"/>
    <mergeCell ref="T47:V47"/>
    <mergeCell ref="K37:M37"/>
    <mergeCell ref="N37:P37"/>
    <mergeCell ref="Q37:S37"/>
    <mergeCell ref="T37:V37"/>
    <mergeCell ref="H47:J47"/>
    <mergeCell ref="K47:M47"/>
    <mergeCell ref="N47:P47"/>
    <mergeCell ref="Q47:S47"/>
  </mergeCells>
  <dataValidations count="2">
    <dataValidation type="list" allowBlank="1" showInputMessage="1" showErrorMessage="1" sqref="C44:C45 C7:C17 C21:C29">
      <formula1>$X$3:$X$5</formula1>
    </dataValidation>
    <dataValidation type="list" allowBlank="1" showInputMessage="1" showErrorMessage="1" sqref="C49:C53 C39:C43">
      <formula1>$X$3:$X$6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úč.dokladů'!$P$30:$P$33</xm:f>
          </x14:formula1>
          <xm:sqref>A4:I4 A36:H36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služba 1</vt:lpstr>
      <vt:lpstr>služba 2</vt:lpstr>
      <vt:lpstr>služba 3</vt:lpstr>
      <vt:lpstr>souhrn</vt:lpstr>
      <vt:lpstr>schválená žádost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'rozpis mzdových nákladů AK1'!Oblast_tisku</vt:lpstr>
      <vt:lpstr>'rozpis mzdových nákladů AK2'!Oblast_tisku</vt:lpstr>
      <vt:lpstr>'rozpis mzdových nákladů AK3'!Oblast_tisku</vt:lpstr>
      <vt:lpstr>'rozpis úč.dokladů'!Oblast_tisku</vt:lpstr>
      <vt:lpstr>'schválená žádost'!Oblast_tisku</vt:lpstr>
      <vt:lpstr>'služba 1'!Oblast_tisku</vt:lpstr>
      <vt:lpstr>'služba 2'!Oblast_tisku</vt:lpstr>
      <vt:lpstr>'služba 3'!Oblast_tisku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Rolcová Jana</cp:lastModifiedBy>
  <cp:lastPrinted>2018-11-13T09:25:02Z</cp:lastPrinted>
  <dcterms:created xsi:type="dcterms:W3CDTF">2009-02-11T10:53:18Z</dcterms:created>
  <dcterms:modified xsi:type="dcterms:W3CDTF">2018-11-13T09:26:25Z</dcterms:modified>
</cp:coreProperties>
</file>