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55" yWindow="-75" windowWidth="13995" windowHeight="9945"/>
  </bookViews>
  <sheets>
    <sheet name="Prioritní osa I" sheetId="1" r:id="rId1"/>
    <sheet name="Prioritní osa II" sheetId="2" r:id="rId2"/>
    <sheet name="Prioritní osa III" sheetId="3" r:id="rId3"/>
    <sheet name="Prioritní osa IV" sheetId="4" r:id="rId4"/>
  </sheets>
  <calcPr calcId="125725" concurrentCalc="0"/>
</workbook>
</file>

<file path=xl/calcChain.xml><?xml version="1.0" encoding="utf-8"?>
<calcChain xmlns="http://schemas.openxmlformats.org/spreadsheetml/2006/main">
  <c r="G50" i="3"/>
  <c r="H8" i="4"/>
  <c r="G38" i="3"/>
  <c r="G37"/>
  <c r="G36"/>
  <c r="G35"/>
  <c r="G34"/>
  <c r="G33"/>
  <c r="H35" i="4"/>
  <c r="H38"/>
  <c r="H30"/>
  <c r="G70" i="3"/>
  <c r="G69"/>
  <c r="G68"/>
  <c r="G67"/>
  <c r="G66"/>
  <c r="G65"/>
  <c r="G20"/>
  <c r="G19"/>
  <c r="G18"/>
  <c r="G17"/>
  <c r="G16"/>
  <c r="G15"/>
  <c r="G66" i="2"/>
  <c r="G59"/>
  <c r="M56"/>
  <c r="M55"/>
  <c r="M54"/>
  <c r="M16"/>
  <c r="M15"/>
  <c r="M14"/>
  <c r="G28"/>
  <c r="G87" i="1"/>
  <c r="G90"/>
  <c r="E81"/>
  <c r="G66"/>
  <c r="G68"/>
  <c r="G57"/>
  <c r="G51"/>
  <c r="F40"/>
  <c r="G9"/>
  <c r="H16"/>
  <c r="G16"/>
  <c r="F35" i="4"/>
  <c r="F38"/>
  <c r="G35"/>
  <c r="G38"/>
  <c r="E35"/>
  <c r="E38"/>
  <c r="K16" i="2"/>
  <c r="I16"/>
  <c r="G16"/>
  <c r="E16"/>
  <c r="C16"/>
  <c r="K15"/>
  <c r="I15"/>
  <c r="G15"/>
  <c r="E15"/>
  <c r="C15"/>
  <c r="K14"/>
  <c r="I14"/>
  <c r="G14"/>
  <c r="E14"/>
  <c r="C14"/>
  <c r="D9" i="1"/>
  <c r="E9"/>
  <c r="F9"/>
  <c r="F8" i="4"/>
  <c r="G8"/>
  <c r="E8"/>
  <c r="F30"/>
  <c r="G30"/>
  <c r="E30"/>
  <c r="F25"/>
  <c r="G25"/>
  <c r="E25"/>
  <c r="H108" i="3"/>
  <c r="F70"/>
  <c r="E70"/>
  <c r="D70"/>
  <c r="C70"/>
  <c r="B70"/>
  <c r="F69"/>
  <c r="E69"/>
  <c r="D69"/>
  <c r="C69"/>
  <c r="B69"/>
  <c r="F68"/>
  <c r="E68"/>
  <c r="D68"/>
  <c r="C68"/>
  <c r="B68"/>
  <c r="F67"/>
  <c r="E67"/>
  <c r="D67"/>
  <c r="C67"/>
  <c r="B67"/>
  <c r="F66"/>
  <c r="E66"/>
  <c r="D66"/>
  <c r="C66"/>
  <c r="B66"/>
  <c r="F65"/>
  <c r="E65"/>
  <c r="D65"/>
  <c r="C65"/>
  <c r="B65"/>
  <c r="G40"/>
  <c r="D25" i="2"/>
  <c r="D23"/>
  <c r="M77" i="1"/>
  <c r="M76"/>
  <c r="M74"/>
  <c r="C81"/>
  <c r="D81"/>
  <c r="B81"/>
  <c r="E40"/>
  <c r="C9"/>
  <c r="L76"/>
  <c r="L74"/>
  <c r="F57"/>
  <c r="F51"/>
  <c r="F90"/>
  <c r="F87"/>
  <c r="F28" i="2"/>
  <c r="F66"/>
  <c r="F68" i="1"/>
  <c r="F66"/>
  <c r="F59" i="2"/>
  <c r="K54"/>
  <c r="K55"/>
  <c r="K56"/>
  <c r="E21" i="4"/>
  <c r="F21"/>
  <c r="G21"/>
  <c r="F34" i="3"/>
  <c r="F35"/>
  <c r="F36"/>
  <c r="F37"/>
  <c r="F33"/>
  <c r="F38"/>
  <c r="F40"/>
  <c r="F15"/>
  <c r="F16"/>
  <c r="F17"/>
  <c r="F18"/>
  <c r="F19"/>
  <c r="F20"/>
  <c r="C40"/>
  <c r="D40"/>
  <c r="E40"/>
  <c r="B40"/>
  <c r="C34"/>
  <c r="D34"/>
  <c r="E34"/>
  <c r="C35"/>
  <c r="D35"/>
  <c r="E35"/>
  <c r="C36"/>
  <c r="D36"/>
  <c r="E36"/>
  <c r="C37"/>
  <c r="D37"/>
  <c r="E37"/>
  <c r="B37"/>
  <c r="B36"/>
  <c r="B35"/>
  <c r="B34"/>
  <c r="C33"/>
  <c r="C38"/>
  <c r="D33"/>
  <c r="D38"/>
  <c r="E33"/>
  <c r="E38"/>
  <c r="B33"/>
  <c r="B38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E20"/>
  <c r="E19"/>
  <c r="E18"/>
  <c r="E17"/>
  <c r="E16"/>
  <c r="E15"/>
  <c r="C66" i="2"/>
  <c r="D66"/>
  <c r="E66"/>
  <c r="B66"/>
  <c r="C59"/>
  <c r="D59"/>
  <c r="E59"/>
  <c r="B59"/>
  <c r="I56"/>
  <c r="G56"/>
  <c r="E56"/>
  <c r="C56"/>
  <c r="I55"/>
  <c r="G55"/>
  <c r="E55"/>
  <c r="C55"/>
  <c r="I54"/>
  <c r="G54"/>
  <c r="E54"/>
  <c r="C54"/>
  <c r="C28"/>
  <c r="D28"/>
  <c r="E28"/>
  <c r="B28"/>
  <c r="C24"/>
  <c r="C23"/>
  <c r="B24"/>
  <c r="B23"/>
  <c r="B16" i="1"/>
  <c r="C16"/>
  <c r="C90"/>
  <c r="D90"/>
  <c r="E90"/>
  <c r="B90"/>
  <c r="C87"/>
  <c r="D87"/>
  <c r="E87"/>
  <c r="B87"/>
  <c r="C76"/>
  <c r="D76"/>
  <c r="E76"/>
  <c r="F76"/>
  <c r="G76"/>
  <c r="H76"/>
  <c r="I76"/>
  <c r="J76"/>
  <c r="K76"/>
  <c r="B76"/>
  <c r="C74"/>
  <c r="D74"/>
  <c r="E74"/>
  <c r="F74"/>
  <c r="G74"/>
  <c r="H74"/>
  <c r="I74"/>
  <c r="J74"/>
  <c r="K74"/>
  <c r="B74"/>
  <c r="E68"/>
  <c r="E66"/>
  <c r="D68"/>
  <c r="D66"/>
  <c r="C68"/>
  <c r="C66"/>
  <c r="B68"/>
  <c r="B66"/>
  <c r="C57"/>
  <c r="D57"/>
  <c r="E57"/>
  <c r="B57"/>
  <c r="B51"/>
  <c r="D51"/>
  <c r="E51"/>
  <c r="C51"/>
  <c r="C40"/>
  <c r="D40"/>
  <c r="B40"/>
  <c r="E16"/>
  <c r="F16"/>
  <c r="D16"/>
</calcChain>
</file>

<file path=xl/comments1.xml><?xml version="1.0" encoding="utf-8"?>
<comments xmlns="http://schemas.openxmlformats.org/spreadsheetml/2006/main">
  <authors>
    <author>kuzelova.l</author>
    <author>Ústecký kraj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úplně nevím koho všechno zařadit do OSVČ</t>
        </r>
      </text>
    </comment>
    <comment ref="A12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vyžaduje dodatečný sběr dat, dodatečné výpočty nebo dopracování metodiky</t>
        </r>
      </text>
    </comment>
    <comment ref="A21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to můžu porovnávat hrušky s jablkama? GJ/Kč
to se mi nezdá</t>
        </r>
      </text>
    </comment>
    <comment ref="D34" authorId="1">
      <text>
        <r>
          <rPr>
            <b/>
            <sz val="9"/>
            <color indexed="81"/>
            <rFont val="Tahoma"/>
            <family val="2"/>
            <charset val="238"/>
          </rPr>
          <t>Ústecký kraj:</t>
        </r>
        <r>
          <rPr>
            <sz val="9"/>
            <color indexed="81"/>
            <rFont val="Tahoma"/>
            <family val="2"/>
            <charset val="238"/>
          </rPr>
          <t xml:space="preserve">
předběžné údaje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Ústecký kraj:</t>
        </r>
        <r>
          <rPr>
            <sz val="9"/>
            <color indexed="81"/>
            <rFont val="Tahoma"/>
            <family val="2"/>
            <charset val="238"/>
          </rPr>
          <t xml:space="preserve">
předběžné údaje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nakládání s odpady celkem podle sídla podniku v ÚK
</t>
        </r>
      </text>
    </comment>
  </commentList>
</comments>
</file>

<file path=xl/comments2.xml><?xml version="1.0" encoding="utf-8"?>
<comments xmlns="http://schemas.openxmlformats.org/spreadsheetml/2006/main">
  <authors>
    <author>kuzelova.l</author>
  </authors>
  <commentList>
    <comment ref="A59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našla jsem jen údaje k zalesňování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vyžaduje dodatečný sběr dat, dodatečné výpočty nebo dopracování metodiky</t>
        </r>
      </text>
    </comment>
  </commentList>
</comments>
</file>

<file path=xl/comments3.xml><?xml version="1.0" encoding="utf-8"?>
<comments xmlns="http://schemas.openxmlformats.org/spreadsheetml/2006/main">
  <authors>
    <author>kuzelova.l</author>
  </authors>
  <commentList>
    <comment ref="A112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vyžaduje dodatečný sběr dat, dodatečné výpočty nebo dopracování metodiky</t>
        </r>
      </text>
    </comment>
  </commentList>
</comments>
</file>

<file path=xl/sharedStrings.xml><?xml version="1.0" encoding="utf-8"?>
<sst xmlns="http://schemas.openxmlformats.org/spreadsheetml/2006/main" count="306" uniqueCount="221">
  <si>
    <t>titulkové indikátory</t>
  </si>
  <si>
    <t>HDP na osobu (index, ČR=100)</t>
  </si>
  <si>
    <t>obecná míra nezaměstnanosti</t>
  </si>
  <si>
    <t>Cíl: Posílení ekonomické základny Ústeckého kraje a rozvoj podnikatelského prostředí</t>
  </si>
  <si>
    <t>Podíl OSVČ a zaměstnanvatelů na ekonomicky aktivním obyvatelstvu</t>
  </si>
  <si>
    <t>Podíl tvorby hrubého fixního kapitálu ku HDP</t>
  </si>
  <si>
    <t>Podíl zaměstnanosti malých a středních podniků na celkové zaměstnanosti</t>
  </si>
  <si>
    <t>Cíl: Rozvoj inovačního prostředí a modernizace, snižování materiálové a energetické náročnosti ekonomiky Ústeckého kraje a zlepšení nakládání s odpady</t>
  </si>
  <si>
    <t>Výdaje na výzkum a vývoj (index, ČR=100)</t>
  </si>
  <si>
    <t>Spotřeba paliv a energie podle místa spotřeby ku HDP</t>
  </si>
  <si>
    <t xml:space="preserve">Celková produkce odpadů podle skupin odpadů na obyvatele </t>
  </si>
  <si>
    <t>Cíl: Zvyšovním kvality dopravní infrastruktury a dopravních služeb podporaovat udržitelný ekonomický růst a pracovní mobilitu</t>
  </si>
  <si>
    <t>Obecná míra nezaměstnanosti</t>
  </si>
  <si>
    <t>Podíl dlouhodobě nezaměstnaných na celkovém počtu nezaměstnaných</t>
  </si>
  <si>
    <t>Výdaje na aktivní politiku zaměstnanosti na obyvatele</t>
  </si>
  <si>
    <t>Cíl: Zvýšit vzdělanost, kvalifikaci a konkurenceschopnost obyvatelstva Ústeckého kraje na trhu práce</t>
  </si>
  <si>
    <t>Podíl obyvatel starších 15 let s dokončeným vysokoškolským vzděláním</t>
  </si>
  <si>
    <t>Podíl obyvatel starších 15 let se základním vzděláním a bez vzdělání</t>
  </si>
  <si>
    <t>Cíl: Rozvíjet potenciál kraje v oblasti cestovního ruchu a zvýšit povědomí o kraji jakožto cíli pro cestovní ruch</t>
  </si>
  <si>
    <t>Počet lůžek v hromadných ubytovacích zařízeních na 1000 obyvatel</t>
  </si>
  <si>
    <t>Počet hostů (rezidentů a nerezidentů) v ubytovacích zařízeních na 1000 obyvatel</t>
  </si>
  <si>
    <t>Podíl orné půdy, zastavěných a vybraných ostatních ploch na celkové rozloze</t>
  </si>
  <si>
    <t>Cíl: Aktivní účast kraje v diskusích a rozhodování o územních limitech těžby</t>
  </si>
  <si>
    <t>indikátory nejsou</t>
  </si>
  <si>
    <t>Cíl: Zlepšit stav měst a obcí včetně zvýšení využití poškozených a nevyužívaných ploch a objektů (brownfields)</t>
  </si>
  <si>
    <t>Počet neobydlených domů nezpůsobilých k bydlení ku celkovému počtu domů</t>
  </si>
  <si>
    <t>Počet dokončených bytů na 1000 obyvatel</t>
  </si>
  <si>
    <t>Počet starých ekologických zátěží v členění podle rizikovosti</t>
  </si>
  <si>
    <t>Celková rozloha nevyužívaných, zdevastovaných ploch a objektů (brownfields)</t>
  </si>
  <si>
    <t>Cíl: Využít nástrojů územního plánování k snižování dopravní náročnosti obsluhy území</t>
  </si>
  <si>
    <t>Pokrytí území kraje vydanou územně plánovací dokumentací obcí</t>
  </si>
  <si>
    <t>Cíl: Zlepšit ekologické funkce krajiny a posílit její ochranu (zejména ZPF) před zástavbou</t>
  </si>
  <si>
    <t>Podíl listnantých dřevin na celkovém zalesňování</t>
  </si>
  <si>
    <t>Rozloha nově zastavovaných ploch za rok</t>
  </si>
  <si>
    <t xml:space="preserve">Naděje dožití </t>
  </si>
  <si>
    <t>muži</t>
  </si>
  <si>
    <t>ženy</t>
  </si>
  <si>
    <t xml:space="preserve">Počet zjištěných trestných činů podle druhu trestného činu na 1000 obyvatel </t>
  </si>
  <si>
    <t>Cíl: Vytváření podmínek pro zlepšení zdraví a životního stylu obyvatel Ústeckého kraje</t>
  </si>
  <si>
    <t>Standardizovaná míra úmrtnosti celkem a podle příčin úmrtí</t>
  </si>
  <si>
    <t>Cíl: Snížit výskyt rizikového chování v populaci a snížit kriminalitu na území Ústeckého kraje</t>
  </si>
  <si>
    <t>Podíl domácností s čistým příjmem pod hranicí životního minima</t>
  </si>
  <si>
    <t>Pacienti užívající psychoaktivní látky evidovaní na ambulantních pracovištích zajišťujících péči o alkoholiky a toxikomany na 1000 obyvatel</t>
  </si>
  <si>
    <t>Počet dětí umístěných do ústavní výchovy a do pěstounské péče na 1000 obyvatel</t>
  </si>
  <si>
    <t>Cíl: Zajištění rovných příležitostí pro občany kraje při vstupu do vzdělávání a na trh práce</t>
  </si>
  <si>
    <t>Míra zaměstnanosti podle pohlaví, věku a vzdělání</t>
  </si>
  <si>
    <t>Počty uchazečů o zaměstnání ze skupin obyvatelstva, které jsou nejvíce ohrožené nezaměstnaností</t>
  </si>
  <si>
    <t>uchazeči se zdr. Postižením</t>
  </si>
  <si>
    <t>absolventi škol a mladiství</t>
  </si>
  <si>
    <t>občané s nízkou úrovní kvalifikace nebo bez kvalifikace</t>
  </si>
  <si>
    <t>ženy pečující o děti do 15 let</t>
  </si>
  <si>
    <t>osoby z vyšších věkových skupin</t>
  </si>
  <si>
    <t>Cíl: Zlepšit kvalitu, efektivitu a transparentnost veřejné správy a zjistit efektivní nakládání s veřejnými prostředky</t>
  </si>
  <si>
    <t>Podíl municipalit zapojené do realizace metody místní Agenda 21</t>
  </si>
  <si>
    <t>Průměrná délka soudního řízení</t>
  </si>
  <si>
    <t>Cíl: Zlepšit image kraje jako místa pro kvalitní život</t>
  </si>
  <si>
    <t>Migrační saldo Ústeckého kraje</t>
  </si>
  <si>
    <t>Podíl oblastí se zhoršenou kvalitou ovzduší</t>
  </si>
  <si>
    <t>Podíl obyvatel v domech napojených na kanalizaci s koncovou čistírnou odpadních vod</t>
  </si>
  <si>
    <t>Cíl: Zlepšit kvalitu ovzduší v Ústeckém kraji</t>
  </si>
  <si>
    <t>Emise prašných částic ku rozloze kraje</t>
  </si>
  <si>
    <t>Emise NOx ku rozloze kraje</t>
  </si>
  <si>
    <t>Emise SO2 ku rozloze kraje</t>
  </si>
  <si>
    <t>Cíl: Zajištění efektivní ochrany životního prostředí včetně odpovídajícího financování/investic do ochrany životního prostředí</t>
  </si>
  <si>
    <t>Investiční výdaje na ochranu životního prostředí ku HDP a neinvestiční výdaje na ochranu životního prostředí v mil. Kč</t>
  </si>
  <si>
    <t>Podíl velkoplošných chráněných území na rozloze kraje</t>
  </si>
  <si>
    <t>Investiční a neinvestiční výdaje podnikového sektoru na ochranu životního prostředí (index, výchozí rok=100)</t>
  </si>
  <si>
    <t>Cíl: Rozvoj environmentálního vzdělávání výchovy a osvěty v Ústeckém kraji</t>
  </si>
  <si>
    <t>Neinvestiční dotace a investiční podpora EVVO na obyvatele</t>
  </si>
  <si>
    <t>HDP v mil. Kč</t>
  </si>
  <si>
    <t>Tvorba hrubého fixního kapitálu v mil. Kč</t>
  </si>
  <si>
    <t>Výdaje na výzkum a vývoj v ČR v mil. Kč</t>
  </si>
  <si>
    <t xml:space="preserve">    černé uhlí energetické (tuny)</t>
  </si>
  <si>
    <t xml:space="preserve">                                                   (GJ)</t>
  </si>
  <si>
    <t xml:space="preserve">    hnědé uhlí (tuny)</t>
  </si>
  <si>
    <t xml:space="preserve">                           (GJ)</t>
  </si>
  <si>
    <t xml:space="preserve">    motorové benzíny (tis. l)</t>
  </si>
  <si>
    <t xml:space="preserve">                                           (GJ)</t>
  </si>
  <si>
    <t xml:space="preserve">    Motorová nafta (tuny)</t>
  </si>
  <si>
    <t xml:space="preserve">                                     (GJ)</t>
  </si>
  <si>
    <t xml:space="preserve">    zemní plyn (tis. m3)</t>
  </si>
  <si>
    <t xml:space="preserve">                            (GJ)</t>
  </si>
  <si>
    <t xml:space="preserve">    tepelná energie (GJ)</t>
  </si>
  <si>
    <t xml:space="preserve">    elektrická energie (MWh)</t>
  </si>
  <si>
    <t>Spotřeba paliv a energie podle místa spotřeby v Ústeckém kraji</t>
  </si>
  <si>
    <t xml:space="preserve">    komunální (v kg)</t>
  </si>
  <si>
    <t>produkce podnikových odpadů podle sídla podniku v ÚK (v tunách)</t>
  </si>
  <si>
    <t>počet obyvatel</t>
  </si>
  <si>
    <t>Podíl hlavních způsobů nakládání s odpady (v tunách)</t>
  </si>
  <si>
    <t>Veřejná autobusová doprava - přeprava cestujících v rámci kraje (tis. osobách)</t>
  </si>
  <si>
    <t>Městská hromadná doprava - přeprava cestujících celkem (tis. osob)</t>
  </si>
  <si>
    <t>Železniční doprava - přeprava cestujících v rámci kraje (tis.osob)</t>
  </si>
  <si>
    <t>počet obyvatel (tis. osob)</t>
  </si>
  <si>
    <t>Silniční nákladní doprava (v tis. tunách) - přeprava věcí v rámci kraje</t>
  </si>
  <si>
    <t>Železniční doprava (v tis. tunách) - přeprava věcí v rámci kraje</t>
  </si>
  <si>
    <t>Vodní doprava (v tis. tunách) - přeprava věcí v rámci kraje</t>
  </si>
  <si>
    <t>Podíl silniční dopravy na celkové přepravě nákladu bez tranzitu (v %)</t>
  </si>
  <si>
    <t>Neumístění uchazeči o zaměstnání celkem</t>
  </si>
  <si>
    <t>podle délky evidence: od 6 měsíců více</t>
  </si>
  <si>
    <t>Obyvatelstvo ve věku 15 a více let (v tis. osob) - vysokoškoláci (VŠPS)</t>
  </si>
  <si>
    <t>Obyvatelstvo ve věku 15 a více let (v tis. osob) - se ZŠ a bez vzdělání (VŠPS)</t>
  </si>
  <si>
    <t>OBYVATELSTVO VE VĚKU 15 A VÍCE LET (tis. osob)</t>
  </si>
  <si>
    <t>Počet lůžek v hromadných ubytovacích zařízeních k 31.12.</t>
  </si>
  <si>
    <t>Hosté v hromadných ubytovacích zařízeních</t>
  </si>
  <si>
    <t>Čisté využití lůžek a pokojů v hromadných ubytovacích zařízeních (v%)</t>
  </si>
  <si>
    <t xml:space="preserve">    průmyslové odpady (v kg)</t>
  </si>
  <si>
    <t>Počet vyjíždějících za prací celkem</t>
  </si>
  <si>
    <t>Počet dojíždějících za prací celkem</t>
  </si>
  <si>
    <t>Dojíždějící do obce
 celkem</t>
  </si>
  <si>
    <t>autobus</t>
  </si>
  <si>
    <t>vlak</t>
  </si>
  <si>
    <t>MHD</t>
  </si>
  <si>
    <t>automobil - řidič</t>
  </si>
  <si>
    <t>automobil - spolucestující</t>
  </si>
  <si>
    <t>motocykl</t>
  </si>
  <si>
    <t>kolo</t>
  </si>
  <si>
    <t>jiný</t>
  </si>
  <si>
    <t>autobus + vlak</t>
  </si>
  <si>
    <t>autobus + MHD</t>
  </si>
  <si>
    <t>vlak + MHD</t>
  </si>
  <si>
    <t>ostatní kombinace</t>
  </si>
  <si>
    <t>žádný dopravní prostředek</t>
  </si>
  <si>
    <t>Obyvatelé kraje dojíždějící (denně) za prací podle druhu dopravního prostředku</t>
  </si>
  <si>
    <t>výměra celkem</t>
  </si>
  <si>
    <t xml:space="preserve">   z toho: orná půda</t>
  </si>
  <si>
    <t xml:space="preserve">                  zastavěné plochy a nádvoří</t>
  </si>
  <si>
    <t xml:space="preserve">                  ostatní plochy</t>
  </si>
  <si>
    <t>v ha</t>
  </si>
  <si>
    <t>v %</t>
  </si>
  <si>
    <t xml:space="preserve">v ha </t>
  </si>
  <si>
    <t>Celkový počet domů (trvale obydlené+neobydlené)</t>
  </si>
  <si>
    <t>Počet neobydlených domů nezpůsobilých k bydlení (pouze počet neobydlených domů - neuveden důvod neobydlenosti)</t>
  </si>
  <si>
    <t>Počet dokončených bytů celkem</t>
  </si>
  <si>
    <t xml:space="preserve">lesní plochy </t>
  </si>
  <si>
    <t>celková výměra</t>
  </si>
  <si>
    <t xml:space="preserve"> listnaté dřeviny</t>
  </si>
  <si>
    <t xml:space="preserve"> jehličnaté dřeviny</t>
  </si>
  <si>
    <t>zalesňování v ha</t>
  </si>
  <si>
    <t>z toho listnaté dřeviny celkem</t>
  </si>
  <si>
    <t>Zjištěné trestné činy celkem</t>
  </si>
  <si>
    <t>z toho:                vraždy</t>
  </si>
  <si>
    <t xml:space="preserve">                             znásilnění</t>
  </si>
  <si>
    <t xml:space="preserve">                             vloupání do bytů</t>
  </si>
  <si>
    <t xml:space="preserve">                             loupeže</t>
  </si>
  <si>
    <t xml:space="preserve">                             hospodářská kriminalita</t>
  </si>
  <si>
    <t>Zjištěné trestné činy na 1000 obyvatel</t>
  </si>
  <si>
    <t>Zemřelí celkem</t>
  </si>
  <si>
    <t>z toho podle příčin:      vnější příčiny úmrtnosti</t>
  </si>
  <si>
    <t xml:space="preserve">                                             nemoci oběhové soustavy</t>
  </si>
  <si>
    <t xml:space="preserve">                                             novotvary</t>
  </si>
  <si>
    <t xml:space="preserve">                                             ostatní</t>
  </si>
  <si>
    <t>Zemřelí na 1000 obyv.</t>
  </si>
  <si>
    <t>Počet narozených</t>
  </si>
  <si>
    <t xml:space="preserve">Počet potratů </t>
  </si>
  <si>
    <t>Podíl domácností s čistým příjmem do 10.000 Kč na osobu v  %</t>
  </si>
  <si>
    <t>celkem</t>
  </si>
  <si>
    <t>Chráněné krajinné oblasti</t>
  </si>
  <si>
    <t>Národní parky</t>
  </si>
  <si>
    <t>Ústecký kraj</t>
  </si>
  <si>
    <t>Podíl velkoplošných chráněných území na rozloze kraje v %</t>
  </si>
  <si>
    <t>i.d.</t>
  </si>
  <si>
    <t>50 - 54 let</t>
  </si>
  <si>
    <t>55 - 59 let</t>
  </si>
  <si>
    <t>60 - 64 let</t>
  </si>
  <si>
    <t>65 let a více</t>
  </si>
  <si>
    <t>Riziko</t>
  </si>
  <si>
    <t>0 – neznámé</t>
  </si>
  <si>
    <t>1 – extrémní</t>
  </si>
  <si>
    <t>2 – vysoké</t>
  </si>
  <si>
    <t>3 – střední</t>
  </si>
  <si>
    <t>4 – nízké</t>
  </si>
  <si>
    <t>5 – žádné</t>
  </si>
  <si>
    <t xml:space="preserve">Vzdělání </t>
  </si>
  <si>
    <t>základní a bez vzdělání</t>
  </si>
  <si>
    <t>střední bez maturity</t>
  </si>
  <si>
    <t>střední s maturitou</t>
  </si>
  <si>
    <t>vysokoškolské</t>
  </si>
  <si>
    <t>Zaměstnaní celkem (tis. osob)</t>
  </si>
  <si>
    <t>v tom ve věku:</t>
  </si>
  <si>
    <t>15 - 29 let</t>
  </si>
  <si>
    <t>30 - 44 let</t>
  </si>
  <si>
    <t>45 - 59 let</t>
  </si>
  <si>
    <t>60 a více let</t>
  </si>
  <si>
    <t>Míra zaměstnanosti celkem (%)</t>
  </si>
  <si>
    <t>Počet přepravených osob veřejnou dopravou na obyvatele</t>
  </si>
  <si>
    <t>Cíl: Snižovat nezaměstnanost s cílem dosáhnout v období 2010-2020 optimálního stavu mezi nabídkou a poptávkou na trhu práce</t>
  </si>
  <si>
    <t>z toho: absolventi škol a mladiství</t>
  </si>
  <si>
    <t>Celková neúspěšnost absolventů při hledání zaměstnání v %</t>
  </si>
  <si>
    <t>podíl absolventů na trhu práce</t>
  </si>
  <si>
    <t>ÚK</t>
  </si>
  <si>
    <t>ČR</t>
  </si>
  <si>
    <t>municipality zapojené v ČR</t>
  </si>
  <si>
    <t>municipality zapojené v ÚK</t>
  </si>
  <si>
    <t>neinvestiční v mil. Kč</t>
  </si>
  <si>
    <t>investiční v mil. Kč</t>
  </si>
  <si>
    <t>celkem v mil. Kč</t>
  </si>
  <si>
    <t>Investiční výdaje na ochranu životního prostředí ku HDP</t>
  </si>
  <si>
    <t>Cíl: Motivovat soukromý sektor k vyšší odpovědnosti za stav životního prostředí v kraji</t>
  </si>
  <si>
    <t>Saldo příjmů a výdajů veřejných rozpočtů na obyvatele</t>
  </si>
  <si>
    <t>podíl v %</t>
  </si>
  <si>
    <t>Počet domů napojených na kanalizaci s koncovou ČOV</t>
  </si>
  <si>
    <t>podíl byvatel v domech napojených na kanalizaci s koncovou ČOV</t>
  </si>
  <si>
    <t>podíl obyvatel v domech napojených na kanalizaci s koncovou ČOV</t>
  </si>
  <si>
    <t>Výdaje na výzkum a vývoj v ÚK v mil. Kč</t>
  </si>
  <si>
    <r>
      <t xml:space="preserve">    skládkování </t>
    </r>
    <r>
      <rPr>
        <sz val="9"/>
        <rFont val="Calibri"/>
        <family val="2"/>
        <charset val="238"/>
      </rPr>
      <t>(a ostatní způsoby ukládání)</t>
    </r>
  </si>
  <si>
    <r>
      <t xml:space="preserve">    energetické využití </t>
    </r>
    <r>
      <rPr>
        <sz val="9"/>
        <rFont val="Calibri"/>
        <family val="2"/>
        <charset val="238"/>
      </rPr>
      <t>(spalování)</t>
    </r>
  </si>
  <si>
    <r>
      <t xml:space="preserve">    materiálové využití </t>
    </r>
    <r>
      <rPr>
        <sz val="9"/>
        <rFont val="Calibri"/>
        <family val="2"/>
        <charset val="238"/>
      </rPr>
      <t>(recyklace)</t>
    </r>
  </si>
  <si>
    <t>Míra lesnatosti (s rozlišením na listnaté a jehličnaté dřeviny)</t>
  </si>
  <si>
    <r>
      <t xml:space="preserve">Počet potratů na 100 narozených </t>
    </r>
    <r>
      <rPr>
        <sz val="9"/>
        <color indexed="10"/>
        <rFont val="Calibri"/>
        <family val="2"/>
        <charset val="238"/>
      </rPr>
      <t>(index, ČR=100)</t>
    </r>
  </si>
  <si>
    <r>
      <t>4)</t>
    </r>
    <r>
      <rPr>
        <sz val="8"/>
        <color theme="1" tint="0.34998626667073579"/>
        <rFont val="Arial"/>
        <family val="2"/>
      </rPr>
      <t xml:space="preserve"> vč. emisí z chovů hospodářských zvířat</t>
    </r>
  </si>
  <si>
    <r>
      <t>5)</t>
    </r>
    <r>
      <rPr>
        <sz val="8"/>
        <color theme="1" tint="0.34998626667073579"/>
        <rFont val="Arial"/>
        <family val="2"/>
      </rPr>
      <t xml:space="preserve"> vč. emisí z chovů hospodářských zvířat, stavební
   činnosti a použití rozpouštědel</t>
    </r>
  </si>
  <si>
    <r>
      <t>Rozloha  (km</t>
    </r>
    <r>
      <rPr>
        <b/>
        <vertAlign val="superscript"/>
        <sz val="9"/>
        <color theme="1" tint="0.34998626667073579"/>
        <rFont val="Calibri"/>
        <family val="2"/>
        <charset val="238"/>
        <scheme val="minor"/>
      </rPr>
      <t>2</t>
    </r>
    <r>
      <rPr>
        <b/>
        <sz val="9"/>
        <color theme="1" tint="0.34998626667073579"/>
        <rFont val="Calibri"/>
        <family val="2"/>
        <charset val="238"/>
        <scheme val="minor"/>
      </rPr>
      <t>)</t>
    </r>
  </si>
  <si>
    <r>
      <t>t/km</t>
    </r>
    <r>
      <rPr>
        <vertAlign val="superscript"/>
        <sz val="9"/>
        <color theme="1" tint="0.34998626667073579"/>
        <rFont val="Calibri"/>
        <family val="2"/>
        <charset val="238"/>
        <scheme val="minor"/>
      </rPr>
      <t>2</t>
    </r>
  </si>
  <si>
    <r>
      <rPr>
        <vertAlign val="superscript"/>
        <sz val="8"/>
        <color theme="1" tint="0.34998626667073579"/>
        <rFont val="Arial CE"/>
        <charset val="238"/>
      </rPr>
      <t>1)</t>
    </r>
    <r>
      <rPr>
        <sz val="8"/>
        <color theme="1" tint="0.34998626667073579"/>
        <rFont val="Arial CE"/>
        <charset val="238"/>
      </rPr>
      <t xml:space="preserve"> dopravní prostředek se týká denní dojížďky z místa bydliště (i přechodného) do místa pracoviště </t>
    </r>
  </si>
  <si>
    <r>
      <t>1)</t>
    </r>
    <r>
      <rPr>
        <sz val="8"/>
        <color theme="1" tint="0.34998626667073579"/>
        <rFont val="Arial CE"/>
        <charset val="238"/>
      </rPr>
      <t xml:space="preserve"> dopravní prostředek se týká denní dojížďky z místa bydliště (i přechodného) do místa pracoviště </t>
    </r>
  </si>
  <si>
    <r>
      <t xml:space="preserve">z toho použitý dopravní prostředek </t>
    </r>
    <r>
      <rPr>
        <vertAlign val="superscript"/>
        <sz val="9"/>
        <rFont val="Calibri"/>
        <family val="2"/>
        <charset val="238"/>
      </rPr>
      <t>1)</t>
    </r>
  </si>
  <si>
    <t>Sumář poskytnuté neinvestiční  podpory EVVO Ústeckým krajem v letech 2006-2012</t>
  </si>
  <si>
    <r>
      <t>1000 000 Kč</t>
    </r>
    <r>
      <rPr>
        <vertAlign val="superscript"/>
        <sz val="11"/>
        <color rgb="FF000000"/>
        <rFont val="Calibri"/>
        <family val="2"/>
        <charset val="238"/>
      </rPr>
      <t>*</t>
    </r>
  </si>
  <si>
    <t>* vyčleněná částka z rozpočtu kraje pro rok 2012</t>
  </si>
  <si>
    <t>Podíl oblastí se zhoršenou kvalitou ovzduší v %</t>
  </si>
  <si>
    <t>počet obyvatel (střední stav obyvatelstva celkem)</t>
  </si>
</sst>
</file>

<file path=xl/styles.xml><?xml version="1.0" encoding="utf-8"?>
<styleSheet xmlns="http://schemas.openxmlformats.org/spreadsheetml/2006/main">
  <numFmts count="5">
    <numFmt numFmtId="6" formatCode="#,##0\ &quot;Kč&quot;;[Red]\-#,##0\ &quot;Kč&quot;"/>
    <numFmt numFmtId="164" formatCode="0.0"/>
    <numFmt numFmtId="165" formatCode="#,##0.0"/>
    <numFmt numFmtId="166" formatCode="#,##0_ ;\-#,##0\ "/>
    <numFmt numFmtId="167" formatCode="#,##0.00_ ;\-#,##0.00\ "/>
  </numFmts>
  <fonts count="33"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 tint="0.34998626667073579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indexed="10"/>
      <name val="Calibri"/>
      <family val="2"/>
      <charset val="238"/>
    </font>
    <font>
      <vertAlign val="superscript"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1"/>
      <color theme="1" tint="0.34998626667073579"/>
      <name val="Calibri"/>
      <family val="2"/>
      <charset val="238"/>
      <scheme val="minor"/>
    </font>
    <font>
      <sz val="8"/>
      <color theme="1" tint="0.34998626667073579"/>
      <name val="Arial CE"/>
      <family val="2"/>
      <charset val="238"/>
    </font>
    <font>
      <b/>
      <vertAlign val="superscript"/>
      <sz val="9"/>
      <color theme="1" tint="0.34998626667073579"/>
      <name val="Calibri"/>
      <family val="2"/>
      <charset val="238"/>
      <scheme val="minor"/>
    </font>
    <font>
      <vertAlign val="superscript"/>
      <sz val="9"/>
      <color theme="1" tint="0.3499862666707357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8"/>
      <color theme="1" tint="0.34998626667073579"/>
      <name val="Arial CE"/>
      <charset val="238"/>
    </font>
    <font>
      <sz val="8"/>
      <color theme="1" tint="0.34998626667073579"/>
      <name val="Arial CE"/>
      <charset val="238"/>
    </font>
    <font>
      <vertAlign val="superscript"/>
      <sz val="9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/>
  </cellStyleXfs>
  <cellXfs count="131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0" xfId="0" applyFont="1" applyAlignment="1">
      <alignment wrapText="1"/>
    </xf>
    <xf numFmtId="0" fontId="8" fillId="0" borderId="0" xfId="0" applyFont="1"/>
    <xf numFmtId="0" fontId="6" fillId="0" borderId="1" xfId="0" applyFont="1" applyBorder="1"/>
    <xf numFmtId="0" fontId="8" fillId="0" borderId="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3" fontId="9" fillId="0" borderId="5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NumberFormat="1" applyFont="1" applyAlignment="1">
      <alignment wrapText="1"/>
    </xf>
    <xf numFmtId="0" fontId="10" fillId="0" borderId="0" xfId="0" applyNumberFormat="1" applyFont="1"/>
    <xf numFmtId="0" fontId="9" fillId="0" borderId="0" xfId="0" applyFont="1" applyBorder="1"/>
    <xf numFmtId="3" fontId="9" fillId="0" borderId="0" xfId="0" applyNumberFormat="1" applyFont="1" applyBorder="1"/>
    <xf numFmtId="0" fontId="11" fillId="0" borderId="1" xfId="0" applyNumberFormat="1" applyFont="1" applyFill="1" applyBorder="1"/>
    <xf numFmtId="3" fontId="9" fillId="0" borderId="1" xfId="0" applyNumberFormat="1" applyFont="1" applyFill="1" applyBorder="1"/>
    <xf numFmtId="165" fontId="9" fillId="0" borderId="1" xfId="0" applyNumberFormat="1" applyFont="1" applyFill="1" applyBorder="1"/>
    <xf numFmtId="165" fontId="9" fillId="0" borderId="0" xfId="0" applyNumberFormat="1" applyFont="1" applyFill="1" applyBorder="1"/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/>
    <xf numFmtId="164" fontId="4" fillId="0" borderId="0" xfId="0" applyNumberFormat="1" applyFont="1" applyBorder="1"/>
    <xf numFmtId="0" fontId="0" fillId="0" borderId="0" xfId="0" applyBorder="1"/>
    <xf numFmtId="0" fontId="12" fillId="0" borderId="1" xfId="0" applyFont="1" applyBorder="1"/>
    <xf numFmtId="3" fontId="4" fillId="0" borderId="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164" fontId="6" fillId="0" borderId="0" xfId="0" applyNumberFormat="1" applyFont="1" applyBorder="1"/>
    <xf numFmtId="0" fontId="6" fillId="0" borderId="7" xfId="0" applyFont="1" applyBorder="1"/>
    <xf numFmtId="0" fontId="0" fillId="0" borderId="0" xfId="0" applyFont="1"/>
    <xf numFmtId="166" fontId="6" fillId="0" borderId="1" xfId="0" applyNumberFormat="1" applyFont="1" applyBorder="1"/>
    <xf numFmtId="166" fontId="13" fillId="0" borderId="0" xfId="0" applyNumberFormat="1" applyFont="1" applyFill="1" applyBorder="1" applyAlignment="1"/>
    <xf numFmtId="3" fontId="0" fillId="0" borderId="0" xfId="0" applyNumberFormat="1"/>
    <xf numFmtId="166" fontId="6" fillId="0" borderId="1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0" xfId="0" applyFont="1" applyBorder="1"/>
    <xf numFmtId="0" fontId="11" fillId="0" borderId="2" xfId="0" applyNumberFormat="1" applyFont="1" applyFill="1" applyBorder="1"/>
    <xf numFmtId="3" fontId="9" fillId="0" borderId="2" xfId="0" applyNumberFormat="1" applyFont="1" applyBorder="1"/>
    <xf numFmtId="0" fontId="8" fillId="0" borderId="8" xfId="0" applyFont="1" applyBorder="1"/>
    <xf numFmtId="3" fontId="9" fillId="0" borderId="2" xfId="0" applyNumberFormat="1" applyFont="1" applyFill="1" applyBorder="1"/>
    <xf numFmtId="3" fontId="9" fillId="0" borderId="9" xfId="0" applyNumberFormat="1" applyFont="1" applyBorder="1"/>
    <xf numFmtId="165" fontId="9" fillId="0" borderId="2" xfId="0" applyNumberFormat="1" applyFont="1" applyFill="1" applyBorder="1"/>
    <xf numFmtId="0" fontId="6" fillId="0" borderId="10" xfId="0" applyFont="1" applyBorder="1"/>
    <xf numFmtId="167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5" fontId="14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3" fontId="18" fillId="0" borderId="0" xfId="0" applyNumberFormat="1" applyFont="1" applyBorder="1"/>
    <xf numFmtId="3" fontId="9" fillId="0" borderId="0" xfId="0" applyNumberFormat="1" applyFont="1" applyFill="1" applyBorder="1"/>
    <xf numFmtId="4" fontId="0" fillId="0" borderId="0" xfId="0" applyNumberFormat="1" applyBorder="1"/>
    <xf numFmtId="0" fontId="6" fillId="0" borderId="5" xfId="0" applyFont="1" applyBorder="1"/>
    <xf numFmtId="165" fontId="9" fillId="0" borderId="11" xfId="0" applyNumberFormat="1" applyFont="1" applyFill="1" applyBorder="1"/>
    <xf numFmtId="2" fontId="0" fillId="0" borderId="0" xfId="0" applyNumberFormat="1" applyFont="1" applyBorder="1"/>
    <xf numFmtId="2" fontId="0" fillId="0" borderId="0" xfId="0" applyNumberFormat="1" applyBorder="1"/>
    <xf numFmtId="3" fontId="0" fillId="0" borderId="12" xfId="0" applyNumberFormat="1" applyBorder="1"/>
    <xf numFmtId="0" fontId="0" fillId="0" borderId="12" xfId="0" applyBorder="1"/>
    <xf numFmtId="0" fontId="9" fillId="0" borderId="7" xfId="0" applyFont="1" applyBorder="1"/>
    <xf numFmtId="3" fontId="9" fillId="0" borderId="7" xfId="0" applyNumberFormat="1" applyFont="1" applyBorder="1"/>
    <xf numFmtId="3" fontId="9" fillId="0" borderId="10" xfId="0" applyNumberFormat="1" applyFont="1" applyBorder="1"/>
    <xf numFmtId="4" fontId="9" fillId="0" borderId="1" xfId="0" applyNumberFormat="1" applyFont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6" fillId="0" borderId="4" xfId="0" applyFont="1" applyBorder="1"/>
    <xf numFmtId="0" fontId="0" fillId="0" borderId="13" xfId="0" applyBorder="1"/>
    <xf numFmtId="0" fontId="1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19" fillId="0" borderId="0" xfId="0" applyFont="1" applyAlignment="1">
      <alignment wrapText="1"/>
    </xf>
    <xf numFmtId="4" fontId="9" fillId="0" borderId="2" xfId="0" applyNumberFormat="1" applyFont="1" applyFill="1" applyBorder="1"/>
    <xf numFmtId="4" fontId="9" fillId="0" borderId="1" xfId="0" applyNumberFormat="1" applyFont="1" applyFill="1" applyBorder="1"/>
    <xf numFmtId="164" fontId="9" fillId="0" borderId="1" xfId="0" applyNumberFormat="1" applyFont="1" applyBorder="1"/>
    <xf numFmtId="165" fontId="9" fillId="0" borderId="1" xfId="0" applyNumberFormat="1" applyFont="1" applyBorder="1"/>
    <xf numFmtId="0" fontId="10" fillId="0" borderId="0" xfId="0" applyFont="1" applyBorder="1" applyAlignment="1">
      <alignment wrapText="1"/>
    </xf>
    <xf numFmtId="0" fontId="9" fillId="0" borderId="5" xfId="0" applyFont="1" applyBorder="1"/>
    <xf numFmtId="165" fontId="22" fillId="0" borderId="0" xfId="0" applyNumberFormat="1" applyFont="1" applyFill="1" applyBorder="1" applyAlignment="1">
      <alignment horizontal="left"/>
    </xf>
    <xf numFmtId="0" fontId="24" fillId="0" borderId="0" xfId="0" applyFont="1"/>
    <xf numFmtId="167" fontId="25" fillId="0" borderId="0" xfId="0" applyNumberFormat="1" applyFont="1" applyBorder="1" applyAlignment="1">
      <alignment horizontal="right"/>
    </xf>
    <xf numFmtId="2" fontId="25" fillId="0" borderId="0" xfId="0" applyNumberFormat="1" applyFont="1" applyBorder="1" applyAlignment="1">
      <alignment horizontal="right"/>
    </xf>
    <xf numFmtId="165" fontId="22" fillId="0" borderId="0" xfId="0" applyNumberFormat="1" applyFont="1" applyFill="1" applyBorder="1" applyAlignment="1"/>
    <xf numFmtId="0" fontId="19" fillId="0" borderId="0" xfId="0" applyFont="1" applyAlignment="1"/>
    <xf numFmtId="3" fontId="19" fillId="0" borderId="1" xfId="0" applyNumberFormat="1" applyFont="1" applyBorder="1"/>
    <xf numFmtId="0" fontId="29" fillId="0" borderId="0" xfId="0" applyFont="1"/>
    <xf numFmtId="0" fontId="28" fillId="0" borderId="1" xfId="1" applyFont="1" applyBorder="1" applyAlignment="1">
      <alignment horizontal="center" vertical="center" textRotation="90" wrapText="1"/>
    </xf>
    <xf numFmtId="6" fontId="9" fillId="0" borderId="1" xfId="0" applyNumberFormat="1" applyFont="1" applyBorder="1" applyAlignment="1">
      <alignment horizontal="right"/>
    </xf>
    <xf numFmtId="3" fontId="19" fillId="0" borderId="2" xfId="0" applyNumberFormat="1" applyFont="1" applyBorder="1"/>
    <xf numFmtId="0" fontId="9" fillId="0" borderId="12" xfId="0" applyFont="1" applyBorder="1"/>
    <xf numFmtId="3" fontId="9" fillId="0" borderId="12" xfId="0" applyNumberFormat="1" applyFont="1" applyBorder="1"/>
    <xf numFmtId="165" fontId="9" fillId="3" borderId="1" xfId="0" applyNumberFormat="1" applyFont="1" applyFill="1" applyBorder="1"/>
    <xf numFmtId="2" fontId="9" fillId="3" borderId="1" xfId="0" applyNumberFormat="1" applyFont="1" applyFill="1" applyBorder="1" applyAlignment="1">
      <alignment wrapText="1"/>
    </xf>
    <xf numFmtId="4" fontId="9" fillId="3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/>
    </xf>
    <xf numFmtId="0" fontId="2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8" fillId="0" borderId="7" xfId="2" applyFont="1" applyFill="1" applyBorder="1" applyAlignment="1">
      <alignment horizontal="center" vertical="center" textRotation="90" wrapText="1"/>
    </xf>
    <xf numFmtId="0" fontId="28" fillId="0" borderId="5" xfId="2" applyFont="1" applyFill="1" applyBorder="1" applyAlignment="1">
      <alignment horizontal="center" vertical="center" textRotation="90" wrapText="1"/>
    </xf>
    <xf numFmtId="0" fontId="28" fillId="0" borderId="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28" fillId="0" borderId="4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19" fillId="3" borderId="1" xfId="0" applyNumberFormat="1" applyFont="1" applyFill="1" applyBorder="1"/>
    <xf numFmtId="0" fontId="28" fillId="0" borderId="0" xfId="0" applyFont="1" applyAlignment="1">
      <alignment wrapText="1"/>
    </xf>
    <xf numFmtId="0" fontId="9" fillId="3" borderId="1" xfId="0" applyFont="1" applyFill="1" applyBorder="1"/>
    <xf numFmtId="3" fontId="9" fillId="3" borderId="1" xfId="0" applyNumberFormat="1" applyFont="1" applyFill="1" applyBorder="1"/>
  </cellXfs>
  <cellStyles count="3">
    <cellStyle name="normální" xfId="0" builtinId="0"/>
    <cellStyle name="normální_sldb obyvatelstvo" xfId="1"/>
    <cellStyle name="normální_Text_tab_kraje_verze-pro_Kamenickeho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12</xdr:row>
      <xdr:rowOff>9525</xdr:rowOff>
    </xdr:from>
    <xdr:to>
      <xdr:col>3</xdr:col>
      <xdr:colOff>342900</xdr:colOff>
      <xdr:row>13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9157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4)</a:t>
          </a:r>
        </a:p>
      </xdr:txBody>
    </xdr:sp>
    <xdr:clientData/>
  </xdr:twoCellAnchor>
  <xdr:twoCellAnchor editAs="oneCell">
    <xdr:from>
      <xdr:col>4</xdr:col>
      <xdr:colOff>190500</xdr:colOff>
      <xdr:row>12</xdr:row>
      <xdr:rowOff>9525</xdr:rowOff>
    </xdr:from>
    <xdr:to>
      <xdr:col>4</xdr:col>
      <xdr:colOff>342900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25253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  <xdr:twoCellAnchor editAs="oneCell">
    <xdr:from>
      <xdr:col>5</xdr:col>
      <xdr:colOff>190500</xdr:colOff>
      <xdr:row>12</xdr:row>
      <xdr:rowOff>9525</xdr:rowOff>
    </xdr:from>
    <xdr:to>
      <xdr:col>5</xdr:col>
      <xdr:colOff>342900</xdr:colOff>
      <xdr:row>13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31349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  <xdr:twoCellAnchor editAs="oneCell">
    <xdr:from>
      <xdr:col>6</xdr:col>
      <xdr:colOff>190500</xdr:colOff>
      <xdr:row>12</xdr:row>
      <xdr:rowOff>9525</xdr:rowOff>
    </xdr:from>
    <xdr:to>
      <xdr:col>6</xdr:col>
      <xdr:colOff>342900</xdr:colOff>
      <xdr:row>13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445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  <xdr:twoCellAnchor editAs="oneCell">
    <xdr:from>
      <xdr:col>7</xdr:col>
      <xdr:colOff>190500</xdr:colOff>
      <xdr:row>12</xdr:row>
      <xdr:rowOff>9525</xdr:rowOff>
    </xdr:from>
    <xdr:to>
      <xdr:col>7</xdr:col>
      <xdr:colOff>342900</xdr:colOff>
      <xdr:row>13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153650" y="1914525"/>
          <a:ext cx="152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abSelected="1" topLeftCell="A73" workbookViewId="0">
      <selection activeCell="H35" sqref="H35"/>
    </sheetView>
  </sheetViews>
  <sheetFormatPr defaultRowHeight="15"/>
  <cols>
    <col min="1" max="1" width="61.140625" customWidth="1"/>
    <col min="2" max="6" width="12.5703125" bestFit="1" customWidth="1"/>
    <col min="7" max="8" width="12.5703125" customWidth="1"/>
    <col min="9" max="11" width="10.5703125" bestFit="1" customWidth="1"/>
  </cols>
  <sheetData>
    <row r="1" spans="1:11">
      <c r="A1" s="1" t="s">
        <v>0</v>
      </c>
      <c r="B1" s="6">
        <v>2007</v>
      </c>
      <c r="C1" s="6">
        <v>2008</v>
      </c>
      <c r="D1" s="6">
        <v>2009</v>
      </c>
      <c r="E1" s="45">
        <v>2010</v>
      </c>
      <c r="F1" s="6">
        <v>2011</v>
      </c>
    </row>
    <row r="2" spans="1:11">
      <c r="A2" s="8" t="s">
        <v>1</v>
      </c>
      <c r="B2" s="8">
        <v>80.5</v>
      </c>
      <c r="C2" s="8">
        <v>80.099999999999994</v>
      </c>
      <c r="D2" s="8">
        <v>83.8</v>
      </c>
      <c r="E2" s="8">
        <v>81.099999999999994</v>
      </c>
      <c r="F2" s="8">
        <v>80</v>
      </c>
    </row>
    <row r="3" spans="1:11">
      <c r="A3" s="8" t="s">
        <v>2</v>
      </c>
      <c r="B3" s="8">
        <v>9.9</v>
      </c>
      <c r="C3" s="8">
        <v>7.9</v>
      </c>
      <c r="D3" s="8">
        <v>10.1</v>
      </c>
      <c r="E3" s="8">
        <v>11.2</v>
      </c>
      <c r="F3" s="8">
        <v>9.9</v>
      </c>
    </row>
    <row r="4" spans="1:11">
      <c r="F4" s="31"/>
    </row>
    <row r="5" spans="1:11">
      <c r="A5" s="1" t="s">
        <v>3</v>
      </c>
      <c r="F5" s="31"/>
    </row>
    <row r="6" spans="1:11">
      <c r="A6" s="1"/>
      <c r="B6" s="6">
        <v>2006</v>
      </c>
      <c r="C6" s="6">
        <v>2007</v>
      </c>
      <c r="D6" s="6">
        <v>2008</v>
      </c>
      <c r="E6" s="6">
        <v>2009</v>
      </c>
      <c r="F6" s="6">
        <v>2010</v>
      </c>
      <c r="G6" s="6">
        <v>2011</v>
      </c>
    </row>
    <row r="7" spans="1:11">
      <c r="A7" s="8" t="s">
        <v>1</v>
      </c>
      <c r="B7" s="8"/>
      <c r="C7" s="8">
        <v>80.5</v>
      </c>
      <c r="D7" s="8">
        <v>80.099999999999994</v>
      </c>
      <c r="E7" s="8">
        <v>84</v>
      </c>
      <c r="F7" s="8">
        <v>83.4</v>
      </c>
      <c r="G7" s="8">
        <v>80</v>
      </c>
    </row>
    <row r="8" spans="1:11">
      <c r="A8" s="81" t="s">
        <v>4</v>
      </c>
      <c r="B8" s="8"/>
      <c r="C8" s="8"/>
      <c r="D8" s="8"/>
      <c r="E8" s="8"/>
      <c r="F8" s="8"/>
      <c r="G8" s="8"/>
      <c r="I8" s="31"/>
      <c r="J8" s="57"/>
      <c r="K8" s="31"/>
    </row>
    <row r="9" spans="1:11">
      <c r="A9" s="8" t="s">
        <v>5</v>
      </c>
      <c r="B9" s="8"/>
      <c r="C9" s="82">
        <f>C11/C10</f>
        <v>0.30133740276806342</v>
      </c>
      <c r="D9" s="82">
        <f t="shared" ref="D9:G9" si="0">D11/D10</f>
        <v>0.27423836197630413</v>
      </c>
      <c r="E9" s="82">
        <f t="shared" si="0"/>
        <v>0.28041342187823481</v>
      </c>
      <c r="F9" s="82">
        <f t="shared" si="0"/>
        <v>0.35823248557226933</v>
      </c>
      <c r="G9" s="106">
        <f t="shared" si="0"/>
        <v>0.39971133425431454</v>
      </c>
      <c r="I9" s="31"/>
      <c r="J9" s="22"/>
      <c r="K9" s="31"/>
    </row>
    <row r="10" spans="1:11" s="9" customFormat="1" ht="12">
      <c r="A10" s="8" t="s">
        <v>69</v>
      </c>
      <c r="B10" s="8"/>
      <c r="C10" s="15">
        <v>235905</v>
      </c>
      <c r="D10" s="15">
        <v>246541</v>
      </c>
      <c r="E10" s="15">
        <v>251172</v>
      </c>
      <c r="F10" s="15">
        <v>244841</v>
      </c>
      <c r="G10" s="15">
        <v>242495</v>
      </c>
      <c r="I10" s="21"/>
      <c r="J10" s="22"/>
      <c r="K10" s="21"/>
    </row>
    <row r="11" spans="1:11" s="9" customFormat="1" ht="12">
      <c r="A11" s="8" t="s">
        <v>70</v>
      </c>
      <c r="B11" s="8"/>
      <c r="C11" s="15">
        <v>71087</v>
      </c>
      <c r="D11" s="15">
        <v>67611</v>
      </c>
      <c r="E11" s="15">
        <v>70432</v>
      </c>
      <c r="F11" s="15">
        <v>87710</v>
      </c>
      <c r="G11" s="15">
        <v>96928</v>
      </c>
      <c r="I11" s="21"/>
      <c r="J11" s="21"/>
      <c r="K11" s="21"/>
    </row>
    <row r="12" spans="1:11">
      <c r="A12" s="81" t="s">
        <v>6</v>
      </c>
      <c r="B12" s="58"/>
      <c r="C12" s="3"/>
      <c r="D12" s="3"/>
      <c r="E12" s="3"/>
      <c r="F12" s="3"/>
      <c r="G12" s="3"/>
      <c r="I12" s="31"/>
      <c r="J12" s="31"/>
      <c r="K12" s="31"/>
    </row>
    <row r="14" spans="1:11">
      <c r="A14" s="1" t="s">
        <v>7</v>
      </c>
    </row>
    <row r="15" spans="1:11">
      <c r="A15" s="1"/>
      <c r="B15" s="6">
        <v>2005</v>
      </c>
      <c r="C15" s="6">
        <v>2006</v>
      </c>
      <c r="D15" s="6">
        <v>2007</v>
      </c>
      <c r="E15" s="6">
        <v>2008</v>
      </c>
      <c r="F15" s="6">
        <v>2009</v>
      </c>
      <c r="G15" s="45">
        <v>2010</v>
      </c>
      <c r="H15" s="6">
        <v>2011</v>
      </c>
    </row>
    <row r="16" spans="1:11">
      <c r="A16" s="8" t="s">
        <v>8</v>
      </c>
      <c r="B16" s="82">
        <f t="shared" ref="B16:G16" si="1">B17/B18*100</f>
        <v>1.3967486610739845</v>
      </c>
      <c r="C16" s="82">
        <f t="shared" si="1"/>
        <v>1.1791583166332664</v>
      </c>
      <c r="D16" s="82">
        <f t="shared" si="1"/>
        <v>1.2751455309115025</v>
      </c>
      <c r="E16" s="82">
        <f t="shared" si="1"/>
        <v>1.4938641236046424</v>
      </c>
      <c r="F16" s="82">
        <f t="shared" si="1"/>
        <v>1.1786811201445349</v>
      </c>
      <c r="G16" s="82">
        <f t="shared" si="1"/>
        <v>1.1790015753900362</v>
      </c>
      <c r="H16" s="82">
        <f t="shared" ref="H16" si="2">H17/H18*100</f>
        <v>1.108989320319683</v>
      </c>
    </row>
    <row r="17" spans="1:8" s="9" customFormat="1" ht="12">
      <c r="A17" s="8" t="s">
        <v>203</v>
      </c>
      <c r="B17" s="16">
        <v>589.4</v>
      </c>
      <c r="C17" s="16">
        <v>588.4</v>
      </c>
      <c r="D17" s="16">
        <v>692.2</v>
      </c>
      <c r="E17" s="16">
        <v>808.3</v>
      </c>
      <c r="F17" s="16">
        <v>652.4</v>
      </c>
      <c r="G17" s="11">
        <v>696</v>
      </c>
      <c r="H17" s="16">
        <v>784</v>
      </c>
    </row>
    <row r="18" spans="1:8" s="9" customFormat="1" ht="12">
      <c r="A18" s="8" t="s">
        <v>71</v>
      </c>
      <c r="B18" s="15">
        <v>42198</v>
      </c>
      <c r="C18" s="15">
        <v>49900</v>
      </c>
      <c r="D18" s="15">
        <v>54284</v>
      </c>
      <c r="E18" s="15">
        <v>54108</v>
      </c>
      <c r="F18" s="15">
        <v>55350</v>
      </c>
      <c r="G18" s="15">
        <v>59033</v>
      </c>
      <c r="H18" s="15">
        <v>70695</v>
      </c>
    </row>
    <row r="19" spans="1:8" s="9" customFormat="1" ht="12">
      <c r="A19" s="27"/>
      <c r="B19" s="22"/>
      <c r="C19" s="22"/>
      <c r="D19" s="22"/>
      <c r="E19" s="22"/>
      <c r="F19" s="22"/>
    </row>
    <row r="20" spans="1:8" s="5" customFormat="1">
      <c r="A20" s="7"/>
      <c r="B20" s="6">
        <v>2007</v>
      </c>
      <c r="C20" s="6">
        <v>2008</v>
      </c>
      <c r="D20" s="6">
        <v>2009</v>
      </c>
      <c r="E20" s="45">
        <v>2010</v>
      </c>
      <c r="F20" s="6">
        <v>2011</v>
      </c>
    </row>
    <row r="21" spans="1:8">
      <c r="A21" s="85" t="s">
        <v>9</v>
      </c>
      <c r="F21" s="31"/>
    </row>
    <row r="22" spans="1:8" s="9" customFormat="1" ht="12">
      <c r="A22" s="8" t="s">
        <v>69</v>
      </c>
      <c r="B22" s="15">
        <v>235905</v>
      </c>
      <c r="C22" s="15">
        <v>246541</v>
      </c>
      <c r="D22" s="15">
        <v>251172</v>
      </c>
      <c r="E22" s="15">
        <v>244841</v>
      </c>
      <c r="F22" s="15">
        <v>242495</v>
      </c>
    </row>
    <row r="23" spans="1:8" s="9" customFormat="1" ht="12">
      <c r="A23" s="10" t="s">
        <v>84</v>
      </c>
      <c r="B23" s="11"/>
      <c r="C23" s="12"/>
      <c r="D23" s="13"/>
      <c r="E23" s="12"/>
      <c r="F23" s="16"/>
    </row>
    <row r="24" spans="1:8" s="9" customFormat="1" ht="12">
      <c r="A24" s="8" t="s">
        <v>72</v>
      </c>
      <c r="B24" s="14"/>
      <c r="C24" s="14">
        <v>459</v>
      </c>
      <c r="D24" s="14">
        <v>314</v>
      </c>
      <c r="E24" s="51">
        <v>2091</v>
      </c>
      <c r="F24" s="15">
        <v>2280</v>
      </c>
    </row>
    <row r="25" spans="1:8" s="9" customFormat="1" ht="12">
      <c r="A25" s="8" t="s">
        <v>73</v>
      </c>
      <c r="B25" s="15"/>
      <c r="C25" s="15">
        <v>10236</v>
      </c>
      <c r="D25" s="15">
        <v>6980</v>
      </c>
      <c r="E25" s="48">
        <v>46629</v>
      </c>
      <c r="F25" s="15">
        <v>50844</v>
      </c>
    </row>
    <row r="26" spans="1:8" s="9" customFormat="1" ht="12">
      <c r="A26" s="8" t="s">
        <v>74</v>
      </c>
      <c r="B26" s="15">
        <v>24835452</v>
      </c>
      <c r="C26" s="15">
        <v>22551843</v>
      </c>
      <c r="D26" s="15">
        <v>24258588</v>
      </c>
      <c r="E26" s="48">
        <v>22201336</v>
      </c>
      <c r="F26" s="15">
        <v>22659888</v>
      </c>
    </row>
    <row r="27" spans="1:8" s="9" customFormat="1" ht="12">
      <c r="A27" s="8" t="s">
        <v>75</v>
      </c>
      <c r="B27" s="15">
        <v>317893786</v>
      </c>
      <c r="C27" s="15">
        <v>288663590</v>
      </c>
      <c r="D27" s="15">
        <v>307113724</v>
      </c>
      <c r="E27" s="48">
        <v>281068914</v>
      </c>
      <c r="F27" s="15">
        <v>286874182</v>
      </c>
    </row>
    <row r="28" spans="1:8" s="9" customFormat="1" ht="12">
      <c r="A28" s="8" t="s">
        <v>76</v>
      </c>
      <c r="B28" s="15">
        <v>13626</v>
      </c>
      <c r="C28" s="15">
        <v>13623</v>
      </c>
      <c r="D28" s="15">
        <v>13310</v>
      </c>
      <c r="E28" s="48">
        <v>12911</v>
      </c>
      <c r="F28" s="15">
        <v>12132</v>
      </c>
    </row>
    <row r="29" spans="1:8" s="9" customFormat="1" ht="12">
      <c r="A29" s="8" t="s">
        <v>77</v>
      </c>
      <c r="B29" s="15">
        <v>440624</v>
      </c>
      <c r="C29" s="15">
        <v>440544</v>
      </c>
      <c r="D29" s="15">
        <v>430416</v>
      </c>
      <c r="E29" s="48">
        <v>417514</v>
      </c>
      <c r="F29" s="15">
        <v>392322</v>
      </c>
    </row>
    <row r="30" spans="1:8" s="9" customFormat="1" ht="12">
      <c r="A30" s="8" t="s">
        <v>78</v>
      </c>
      <c r="B30" s="15">
        <v>121780</v>
      </c>
      <c r="C30" s="15">
        <v>150330</v>
      </c>
      <c r="D30" s="15">
        <v>135305</v>
      </c>
      <c r="E30" s="48">
        <v>130400</v>
      </c>
      <c r="F30" s="15">
        <v>133203</v>
      </c>
    </row>
    <row r="31" spans="1:8" s="9" customFormat="1" ht="12">
      <c r="A31" s="8" t="s">
        <v>79</v>
      </c>
      <c r="B31" s="15">
        <v>5200006</v>
      </c>
      <c r="C31" s="15">
        <v>6419091</v>
      </c>
      <c r="D31" s="15">
        <v>5777224</v>
      </c>
      <c r="E31" s="48">
        <v>5568087</v>
      </c>
      <c r="F31" s="15">
        <v>5687789</v>
      </c>
    </row>
    <row r="32" spans="1:8" s="9" customFormat="1" ht="12">
      <c r="A32" s="8" t="s">
        <v>80</v>
      </c>
      <c r="B32" s="15">
        <v>611856</v>
      </c>
      <c r="C32" s="15">
        <v>706897</v>
      </c>
      <c r="D32" s="15">
        <v>557381</v>
      </c>
      <c r="E32" s="48">
        <v>609249</v>
      </c>
      <c r="F32" s="15">
        <v>574028</v>
      </c>
    </row>
    <row r="33" spans="1:6" s="9" customFormat="1" ht="12">
      <c r="A33" s="8" t="s">
        <v>81</v>
      </c>
      <c r="B33" s="15">
        <v>20803098</v>
      </c>
      <c r="C33" s="15">
        <v>24034493</v>
      </c>
      <c r="D33" s="15">
        <v>18950277</v>
      </c>
      <c r="E33" s="48">
        <v>20714478</v>
      </c>
      <c r="F33" s="15">
        <v>19516949</v>
      </c>
    </row>
    <row r="34" spans="1:6" s="9" customFormat="1" ht="12">
      <c r="A34" s="8" t="s">
        <v>82</v>
      </c>
      <c r="B34" s="15">
        <v>274407956</v>
      </c>
      <c r="C34" s="15">
        <v>260721479</v>
      </c>
      <c r="D34" s="98">
        <v>92738772</v>
      </c>
      <c r="E34" s="102">
        <v>74505495</v>
      </c>
      <c r="F34" s="127"/>
    </row>
    <row r="35" spans="1:6" s="9" customFormat="1" ht="12">
      <c r="A35" s="8" t="s">
        <v>83</v>
      </c>
      <c r="B35" s="15">
        <v>7974480</v>
      </c>
      <c r="C35" s="15">
        <v>6158878</v>
      </c>
      <c r="D35" s="15">
        <v>8055343</v>
      </c>
      <c r="E35" s="48">
        <v>7941949</v>
      </c>
      <c r="F35" s="15">
        <v>7936512</v>
      </c>
    </row>
    <row r="36" spans="1:6" s="18" customFormat="1">
      <c r="A36" s="17"/>
    </row>
    <row r="37" spans="1:6" s="20" customFormat="1">
      <c r="A37" s="19"/>
    </row>
    <row r="38" spans="1:6">
      <c r="A38" s="8" t="s">
        <v>10</v>
      </c>
      <c r="B38" s="23">
        <v>2007</v>
      </c>
      <c r="C38" s="23">
        <v>2008</v>
      </c>
      <c r="D38" s="23">
        <v>2009</v>
      </c>
      <c r="E38" s="47">
        <v>2010</v>
      </c>
      <c r="F38" s="23">
        <v>2011</v>
      </c>
    </row>
    <row r="39" spans="1:6">
      <c r="A39" s="8" t="s">
        <v>85</v>
      </c>
      <c r="B39" s="8">
        <v>300</v>
      </c>
      <c r="C39" s="8">
        <v>343</v>
      </c>
      <c r="D39" s="8">
        <v>335</v>
      </c>
      <c r="E39" s="8">
        <v>307</v>
      </c>
      <c r="F39" s="8">
        <v>320</v>
      </c>
    </row>
    <row r="40" spans="1:6">
      <c r="A40" s="8" t="s">
        <v>105</v>
      </c>
      <c r="B40" s="15">
        <f>B41/B42*1000</f>
        <v>1844.4791968243162</v>
      </c>
      <c r="C40" s="15">
        <f>C41/C42*1000</f>
        <v>1893.8657505906269</v>
      </c>
      <c r="D40" s="15">
        <f>D41/D42*1000</f>
        <v>2463.7364135634734</v>
      </c>
      <c r="E40" s="15">
        <f>E41/E42*1000</f>
        <v>1737.3737132027434</v>
      </c>
      <c r="F40" s="15">
        <f>F41/F42*1000</f>
        <v>1936.5142198540902</v>
      </c>
    </row>
    <row r="41" spans="1:6" s="5" customFormat="1" ht="12">
      <c r="A41" s="16" t="s">
        <v>86</v>
      </c>
      <c r="B41" s="15">
        <v>1522660</v>
      </c>
      <c r="C41" s="15">
        <v>1580020</v>
      </c>
      <c r="D41" s="15">
        <v>2059999</v>
      </c>
      <c r="E41" s="48">
        <v>1452090</v>
      </c>
      <c r="F41" s="15">
        <v>1604586</v>
      </c>
    </row>
    <row r="42" spans="1:6" s="5" customFormat="1" ht="12">
      <c r="A42" s="16" t="s">
        <v>220</v>
      </c>
      <c r="B42" s="15">
        <v>825523</v>
      </c>
      <c r="C42" s="15">
        <v>834283</v>
      </c>
      <c r="D42" s="15">
        <v>836128</v>
      </c>
      <c r="E42" s="48">
        <v>835796</v>
      </c>
      <c r="F42" s="15">
        <v>828595</v>
      </c>
    </row>
    <row r="43" spans="1:6" s="5" customFormat="1" ht="12">
      <c r="A43" s="21"/>
      <c r="B43" s="22"/>
      <c r="C43" s="22"/>
      <c r="D43" s="22"/>
      <c r="F43" s="49"/>
    </row>
    <row r="44" spans="1:6">
      <c r="A44" s="8" t="s">
        <v>88</v>
      </c>
      <c r="B44" s="23">
        <v>2007</v>
      </c>
      <c r="C44" s="23">
        <v>2008</v>
      </c>
      <c r="D44" s="23">
        <v>2009</v>
      </c>
      <c r="E44" s="47">
        <v>2010</v>
      </c>
      <c r="F44" s="23">
        <v>2011</v>
      </c>
    </row>
    <row r="45" spans="1:6">
      <c r="A45" s="8" t="s">
        <v>204</v>
      </c>
      <c r="B45" s="15">
        <v>330959</v>
      </c>
      <c r="C45" s="15">
        <v>280221</v>
      </c>
      <c r="D45" s="15">
        <v>281528</v>
      </c>
      <c r="E45" s="15">
        <v>353056</v>
      </c>
      <c r="F45" s="8">
        <v>292473</v>
      </c>
    </row>
    <row r="46" spans="1:6">
      <c r="A46" s="8" t="s">
        <v>205</v>
      </c>
      <c r="B46" s="15">
        <v>55610</v>
      </c>
      <c r="C46" s="15">
        <v>65384</v>
      </c>
      <c r="D46" s="15">
        <v>51719</v>
      </c>
      <c r="E46" s="84" t="s">
        <v>160</v>
      </c>
      <c r="F46" s="15">
        <v>63436</v>
      </c>
    </row>
    <row r="47" spans="1:6">
      <c r="A47" s="16" t="s">
        <v>206</v>
      </c>
      <c r="B47" s="15">
        <v>611482</v>
      </c>
      <c r="C47" s="15">
        <v>179120</v>
      </c>
      <c r="D47" s="15">
        <v>184197</v>
      </c>
      <c r="E47" s="15">
        <v>181534</v>
      </c>
      <c r="F47" s="15">
        <v>241539</v>
      </c>
    </row>
    <row r="49" spans="1:8">
      <c r="A49" s="1" t="s">
        <v>11</v>
      </c>
    </row>
    <row r="50" spans="1:8">
      <c r="A50" s="1"/>
      <c r="B50" s="6">
        <v>2006</v>
      </c>
      <c r="C50" s="6">
        <v>2007</v>
      </c>
      <c r="D50" s="6">
        <v>2008</v>
      </c>
      <c r="E50" s="6">
        <v>2009</v>
      </c>
      <c r="F50" s="45">
        <v>2010</v>
      </c>
      <c r="G50" s="6">
        <v>2011</v>
      </c>
    </row>
    <row r="51" spans="1:8">
      <c r="A51" s="16" t="s">
        <v>184</v>
      </c>
      <c r="B51" s="15">
        <f t="shared" ref="B51:G51" si="3">(B53+B54+B55)/B52</f>
        <v>169.99878493317132</v>
      </c>
      <c r="C51" s="15">
        <f t="shared" si="3"/>
        <v>166.87893462469734</v>
      </c>
      <c r="D51" s="15">
        <f t="shared" si="3"/>
        <v>159.43764988009593</v>
      </c>
      <c r="E51" s="15">
        <f t="shared" si="3"/>
        <v>145.7775119617225</v>
      </c>
      <c r="F51" s="15">
        <f t="shared" si="3"/>
        <v>145.35645933014354</v>
      </c>
      <c r="G51" s="15">
        <f t="shared" si="3"/>
        <v>143.96139927623642</v>
      </c>
    </row>
    <row r="52" spans="1:8" s="5" customFormat="1" ht="15" customHeight="1">
      <c r="A52" s="16" t="s">
        <v>92</v>
      </c>
      <c r="B52" s="15">
        <v>823</v>
      </c>
      <c r="C52" s="15">
        <v>826</v>
      </c>
      <c r="D52" s="15">
        <v>834</v>
      </c>
      <c r="E52" s="15">
        <v>836</v>
      </c>
      <c r="F52" s="48">
        <v>836</v>
      </c>
      <c r="G52" s="15">
        <v>829</v>
      </c>
    </row>
    <row r="53" spans="1:8">
      <c r="A53" s="16" t="s">
        <v>89</v>
      </c>
      <c r="B53" s="15">
        <v>19667</v>
      </c>
      <c r="C53" s="15">
        <v>14723</v>
      </c>
      <c r="D53" s="15">
        <v>13649</v>
      </c>
      <c r="E53" s="15">
        <v>14964</v>
      </c>
      <c r="F53" s="48">
        <v>13937</v>
      </c>
      <c r="G53" s="15">
        <v>14601</v>
      </c>
      <c r="H53" s="43"/>
    </row>
    <row r="54" spans="1:8">
      <c r="A54" s="16" t="s">
        <v>90</v>
      </c>
      <c r="B54" s="15">
        <v>110139</v>
      </c>
      <c r="C54" s="15">
        <v>113592</v>
      </c>
      <c r="D54" s="15">
        <v>110762</v>
      </c>
      <c r="E54" s="15">
        <v>98920</v>
      </c>
      <c r="F54" s="48">
        <v>99449</v>
      </c>
      <c r="G54" s="15">
        <v>96516</v>
      </c>
    </row>
    <row r="55" spans="1:8">
      <c r="A55" s="16" t="s">
        <v>91</v>
      </c>
      <c r="B55" s="15">
        <v>10103</v>
      </c>
      <c r="C55" s="15">
        <v>9527</v>
      </c>
      <c r="D55" s="15">
        <v>8560</v>
      </c>
      <c r="E55" s="15">
        <v>7986</v>
      </c>
      <c r="F55" s="48">
        <v>8132</v>
      </c>
      <c r="G55" s="15">
        <v>8227</v>
      </c>
    </row>
    <row r="56" spans="1:8">
      <c r="A56" s="21"/>
      <c r="B56" s="22"/>
      <c r="C56" s="22"/>
      <c r="D56" s="22"/>
      <c r="G56" s="31"/>
    </row>
    <row r="57" spans="1:8">
      <c r="A57" s="16" t="s">
        <v>96</v>
      </c>
      <c r="B57" s="87">
        <f t="shared" ref="B57:G57" si="4">B58/(B58+B59+B60)*100</f>
        <v>83.227692475820987</v>
      </c>
      <c r="C57" s="87">
        <f t="shared" si="4"/>
        <v>84.059613532045105</v>
      </c>
      <c r="D57" s="87">
        <f t="shared" si="4"/>
        <v>83.796171474791052</v>
      </c>
      <c r="E57" s="87">
        <f t="shared" si="4"/>
        <v>79.342324034731206</v>
      </c>
      <c r="F57" s="86">
        <f t="shared" si="4"/>
        <v>80.351874505288919</v>
      </c>
      <c r="G57" s="87">
        <f t="shared" si="4"/>
        <v>77.174929840972879</v>
      </c>
    </row>
    <row r="58" spans="1:8">
      <c r="A58" s="16" t="s">
        <v>93</v>
      </c>
      <c r="B58" s="24">
        <v>30463</v>
      </c>
      <c r="C58" s="24">
        <v>29668</v>
      </c>
      <c r="D58" s="24">
        <v>31080</v>
      </c>
      <c r="E58" s="24">
        <v>21474</v>
      </c>
      <c r="F58" s="50">
        <v>22333</v>
      </c>
      <c r="G58" s="15">
        <v>19800</v>
      </c>
    </row>
    <row r="59" spans="1:8">
      <c r="A59" s="16" t="s">
        <v>94</v>
      </c>
      <c r="B59" s="24">
        <v>6032</v>
      </c>
      <c r="C59" s="24">
        <v>5545</v>
      </c>
      <c r="D59" s="24">
        <v>5872</v>
      </c>
      <c r="E59" s="24">
        <v>5518</v>
      </c>
      <c r="F59" s="50">
        <v>5387</v>
      </c>
      <c r="G59" s="15">
        <v>5822</v>
      </c>
    </row>
    <row r="60" spans="1:8">
      <c r="A60" s="16" t="s">
        <v>95</v>
      </c>
      <c r="B60" s="24">
        <v>107</v>
      </c>
      <c r="C60" s="24">
        <v>81</v>
      </c>
      <c r="D60" s="24">
        <v>138</v>
      </c>
      <c r="E60" s="24">
        <v>73</v>
      </c>
      <c r="F60" s="50">
        <v>74</v>
      </c>
      <c r="G60" s="15">
        <v>34</v>
      </c>
    </row>
    <row r="61" spans="1:8">
      <c r="A61" s="21"/>
      <c r="G61" s="31"/>
    </row>
    <row r="62" spans="1:8">
      <c r="G62" s="31"/>
    </row>
    <row r="63" spans="1:8">
      <c r="A63" s="1" t="s">
        <v>185</v>
      </c>
      <c r="G63" s="31"/>
    </row>
    <row r="64" spans="1:8">
      <c r="A64" s="1"/>
      <c r="B64" s="6">
        <v>2006</v>
      </c>
      <c r="C64" s="6">
        <v>2007</v>
      </c>
      <c r="D64" s="6">
        <v>2008</v>
      </c>
      <c r="E64" s="6">
        <v>2009</v>
      </c>
      <c r="F64" s="45">
        <v>2010</v>
      </c>
      <c r="G64" s="6">
        <v>2011</v>
      </c>
    </row>
    <row r="65" spans="1:13">
      <c r="A65" s="16" t="s">
        <v>12</v>
      </c>
      <c r="B65" s="52">
        <v>13.7</v>
      </c>
      <c r="C65" s="52">
        <v>9.9</v>
      </c>
      <c r="D65" s="52">
        <v>7.9</v>
      </c>
      <c r="E65" s="52">
        <v>10.1</v>
      </c>
      <c r="F65" s="52">
        <v>11.2</v>
      </c>
      <c r="G65" s="25">
        <v>9.8825830250387448</v>
      </c>
    </row>
    <row r="66" spans="1:13">
      <c r="A66" s="16" t="s">
        <v>13</v>
      </c>
      <c r="B66" s="86">
        <f t="shared" ref="B66:G66" si="5">B68/B67*100</f>
        <v>65.744988374285171</v>
      </c>
      <c r="C66" s="86">
        <f t="shared" si="5"/>
        <v>63.502625566200344</v>
      </c>
      <c r="D66" s="86">
        <f t="shared" si="5"/>
        <v>52.202290995904242</v>
      </c>
      <c r="E66" s="86">
        <f t="shared" si="5"/>
        <v>54.215019341069763</v>
      </c>
      <c r="F66" s="86">
        <f t="shared" si="5"/>
        <v>56.093111853681378</v>
      </c>
      <c r="G66" s="87">
        <f t="shared" si="5"/>
        <v>58.937455885137815</v>
      </c>
    </row>
    <row r="67" spans="1:13">
      <c r="A67" s="16" t="s">
        <v>97</v>
      </c>
      <c r="B67" s="24">
        <v>63652</v>
      </c>
      <c r="C67" s="24">
        <v>49894</v>
      </c>
      <c r="D67" s="24">
        <v>45657</v>
      </c>
      <c r="E67" s="24">
        <v>59976</v>
      </c>
      <c r="F67" s="50">
        <v>61947</v>
      </c>
      <c r="G67" s="24">
        <v>58087</v>
      </c>
    </row>
    <row r="68" spans="1:13">
      <c r="A68" s="16" t="s">
        <v>98</v>
      </c>
      <c r="B68" s="24">
        <f>5103+4423+9836+22486</f>
        <v>41848</v>
      </c>
      <c r="C68" s="24">
        <f>3851+3214+7299+17320</f>
        <v>31684</v>
      </c>
      <c r="D68" s="24">
        <f>3744+2758+4859+12473</f>
        <v>23834</v>
      </c>
      <c r="E68" s="24">
        <f>7467+5813+8296+10940</f>
        <v>32516</v>
      </c>
      <c r="F68" s="50">
        <f>5713+4918+11656+12461</f>
        <v>34748</v>
      </c>
      <c r="G68" s="24">
        <f>5247+4095+10403+14490</f>
        <v>34235</v>
      </c>
      <c r="H68" s="62"/>
      <c r="I68" s="62"/>
      <c r="J68" s="62"/>
    </row>
    <row r="69" spans="1:13">
      <c r="A69" s="2"/>
      <c r="H69" s="31"/>
      <c r="I69" s="31"/>
      <c r="J69" s="31"/>
    </row>
    <row r="70" spans="1:13">
      <c r="A70" s="21" t="s">
        <v>14</v>
      </c>
      <c r="B70" s="31"/>
      <c r="C70" s="31"/>
      <c r="D70" s="31"/>
      <c r="E70" s="31"/>
      <c r="F70" s="37"/>
    </row>
    <row r="72" spans="1:13">
      <c r="A72" s="1" t="s">
        <v>15</v>
      </c>
    </row>
    <row r="73" spans="1:13">
      <c r="A73" s="1"/>
      <c r="B73" s="6">
        <v>2000</v>
      </c>
      <c r="C73" s="6">
        <v>2001</v>
      </c>
      <c r="D73" s="6">
        <v>2002</v>
      </c>
      <c r="E73" s="6">
        <v>2003</v>
      </c>
      <c r="F73" s="6">
        <v>2004</v>
      </c>
      <c r="G73" s="6">
        <v>2005</v>
      </c>
      <c r="H73" s="6">
        <v>2006</v>
      </c>
      <c r="I73" s="6">
        <v>2007</v>
      </c>
      <c r="J73" s="6">
        <v>2008</v>
      </c>
      <c r="K73" s="6">
        <v>2009</v>
      </c>
      <c r="L73" s="45">
        <v>2010</v>
      </c>
      <c r="M73" s="6">
        <v>2011</v>
      </c>
    </row>
    <row r="74" spans="1:13">
      <c r="A74" s="16" t="s">
        <v>16</v>
      </c>
      <c r="B74" s="25">
        <f>B75/B78*100</f>
        <v>5.5013374405977089</v>
      </c>
      <c r="C74" s="25">
        <f t="shared" ref="C74:M74" si="6">C75/C78*100</f>
        <v>5.1704603087834053</v>
      </c>
      <c r="D74" s="25">
        <f t="shared" si="6"/>
        <v>6.0613621457619598</v>
      </c>
      <c r="E74" s="25">
        <f t="shared" si="6"/>
        <v>4.9059777644728966</v>
      </c>
      <c r="F74" s="25">
        <f t="shared" si="6"/>
        <v>5.124293433251851</v>
      </c>
      <c r="G74" s="25">
        <f t="shared" si="6"/>
        <v>5.9358731289230668</v>
      </c>
      <c r="H74" s="25">
        <f t="shared" si="6"/>
        <v>6.4593729524290104</v>
      </c>
      <c r="I74" s="25">
        <f t="shared" si="6"/>
        <v>5.4197481177047786</v>
      </c>
      <c r="J74" s="25">
        <f t="shared" si="6"/>
        <v>5.366602774925366</v>
      </c>
      <c r="K74" s="25">
        <f t="shared" si="6"/>
        <v>6.5724176521465116</v>
      </c>
      <c r="L74" s="25">
        <f t="shared" si="6"/>
        <v>7.59243578887948</v>
      </c>
      <c r="M74" s="25">
        <f t="shared" si="6"/>
        <v>7.7634011090573027</v>
      </c>
    </row>
    <row r="75" spans="1:13">
      <c r="A75" s="16" t="s">
        <v>99</v>
      </c>
      <c r="B75" s="25">
        <v>37.71835241997502</v>
      </c>
      <c r="C75" s="25">
        <v>35.26409077672497</v>
      </c>
      <c r="D75" s="25">
        <v>41.463808343049948</v>
      </c>
      <c r="E75" s="25">
        <v>33.696867662000081</v>
      </c>
      <c r="F75" s="25">
        <v>35.329594743750079</v>
      </c>
      <c r="G75" s="25">
        <v>41.126192347750035</v>
      </c>
      <c r="H75" s="25">
        <v>44.936032784250031</v>
      </c>
      <c r="I75" s="25">
        <v>37.84142651000009</v>
      </c>
      <c r="J75" s="25">
        <v>37.932141177249996</v>
      </c>
      <c r="K75" s="25">
        <v>46.677359388500015</v>
      </c>
      <c r="L75" s="25">
        <v>53.8</v>
      </c>
      <c r="M75" s="25">
        <v>54.6</v>
      </c>
    </row>
    <row r="76" spans="1:13">
      <c r="A76" s="16" t="s">
        <v>17</v>
      </c>
      <c r="B76" s="25">
        <f>B77/B78*100</f>
        <v>28.427449077378558</v>
      </c>
      <c r="C76" s="25">
        <f t="shared" ref="C76:M76" si="7">C77/C78*100</f>
        <v>26.411860292225786</v>
      </c>
      <c r="D76" s="25">
        <f t="shared" si="7"/>
        <v>25.895713007628157</v>
      </c>
      <c r="E76" s="25">
        <f t="shared" si="7"/>
        <v>27.174130499246917</v>
      </c>
      <c r="F76" s="25">
        <f t="shared" si="7"/>
        <v>25.836676283058331</v>
      </c>
      <c r="G76" s="25">
        <f t="shared" si="7"/>
        <v>24.415531591540464</v>
      </c>
      <c r="H76" s="25">
        <f t="shared" si="7"/>
        <v>23.716155765352589</v>
      </c>
      <c r="I76" s="25">
        <f t="shared" si="7"/>
        <v>25.028567586111024</v>
      </c>
      <c r="J76" s="25">
        <f t="shared" si="7"/>
        <v>24.788071397755388</v>
      </c>
      <c r="K76" s="25">
        <f t="shared" si="7"/>
        <v>23.429812169611544</v>
      </c>
      <c r="L76" s="25">
        <f t="shared" si="7"/>
        <v>22.43861134631668</v>
      </c>
      <c r="M76" s="25">
        <f t="shared" si="7"/>
        <v>22.394426276126833</v>
      </c>
    </row>
    <row r="77" spans="1:13">
      <c r="A77" s="16" t="s">
        <v>100</v>
      </c>
      <c r="B77" s="25">
        <v>194.90470349787557</v>
      </c>
      <c r="C77" s="25">
        <v>180.1368124507238</v>
      </c>
      <c r="D77" s="25">
        <v>177.14415592304832</v>
      </c>
      <c r="E77" s="25">
        <v>186.64639817449836</v>
      </c>
      <c r="F77" s="25">
        <v>178.13173942824974</v>
      </c>
      <c r="G77" s="25">
        <v>169.16093499600046</v>
      </c>
      <c r="H77" s="25">
        <v>164.98659557775036</v>
      </c>
      <c r="I77" s="25">
        <v>174.75290002249906</v>
      </c>
      <c r="J77" s="25">
        <v>175.20667416725033</v>
      </c>
      <c r="K77" s="25">
        <v>166.39870150200096</v>
      </c>
      <c r="L77" s="52">
        <v>159</v>
      </c>
      <c r="M77" s="25">
        <f>151.2+6.3</f>
        <v>157.5</v>
      </c>
    </row>
    <row r="78" spans="1:13">
      <c r="A78" s="16" t="s">
        <v>101</v>
      </c>
      <c r="B78" s="25">
        <v>685.62150253915343</v>
      </c>
      <c r="C78" s="25">
        <v>682.0300064352009</v>
      </c>
      <c r="D78" s="25">
        <v>684.06749746904666</v>
      </c>
      <c r="E78" s="25">
        <v>686.85324882675059</v>
      </c>
      <c r="F78" s="25">
        <v>689.45299881724566</v>
      </c>
      <c r="G78" s="25">
        <v>692.84149870655131</v>
      </c>
      <c r="H78" s="25">
        <v>695.67174887079557</v>
      </c>
      <c r="I78" s="25">
        <v>698.21374883424733</v>
      </c>
      <c r="J78" s="25">
        <v>706.81849892975401</v>
      </c>
      <c r="K78" s="25">
        <v>710.20074893225137</v>
      </c>
      <c r="L78" s="52">
        <v>708.6</v>
      </c>
      <c r="M78" s="25">
        <v>703.3</v>
      </c>
    </row>
    <row r="79" spans="1:13">
      <c r="A79" s="21"/>
      <c r="B79" s="66"/>
      <c r="C79" s="66"/>
      <c r="D79" s="66"/>
      <c r="E79" s="26"/>
      <c r="F79" s="26"/>
      <c r="G79" s="26"/>
      <c r="H79" s="26"/>
      <c r="I79" s="26"/>
      <c r="J79" s="26"/>
      <c r="K79" s="26"/>
      <c r="L79" s="26"/>
      <c r="M79" s="26"/>
    </row>
    <row r="80" spans="1:13">
      <c r="A80" s="16" t="s">
        <v>187</v>
      </c>
      <c r="B80" s="65">
        <v>2008</v>
      </c>
      <c r="C80" s="65">
        <v>2009</v>
      </c>
      <c r="D80" s="65">
        <v>2010</v>
      </c>
      <c r="E80" s="6">
        <v>2011</v>
      </c>
      <c r="F80" s="26"/>
      <c r="G80" s="26"/>
      <c r="H80" s="26"/>
      <c r="I80" s="26"/>
      <c r="J80" s="26"/>
      <c r="K80" s="26"/>
    </row>
    <row r="81" spans="1:12">
      <c r="A81" s="16" t="s">
        <v>188</v>
      </c>
      <c r="B81" s="87">
        <f>(B83/B82)*100</f>
        <v>6.4502704952143146</v>
      </c>
      <c r="C81" s="87">
        <f t="shared" ref="C81:E81" si="8">(C83/C82)*100</f>
        <v>6.0974389755902356</v>
      </c>
      <c r="D81" s="87">
        <f t="shared" si="8"/>
        <v>5.8211051382633539</v>
      </c>
      <c r="E81" s="87">
        <f t="shared" si="8"/>
        <v>5.9575735281237412</v>
      </c>
      <c r="J81" s="37"/>
      <c r="K81" s="37"/>
      <c r="L81" s="37"/>
    </row>
    <row r="82" spans="1:12">
      <c r="A82" s="16" t="s">
        <v>97</v>
      </c>
      <c r="B82" s="24">
        <v>45657</v>
      </c>
      <c r="C82" s="24">
        <v>59976</v>
      </c>
      <c r="D82" s="24">
        <v>61947</v>
      </c>
      <c r="E82" s="15">
        <v>57087</v>
      </c>
      <c r="J82" s="63"/>
      <c r="K82" s="63"/>
      <c r="L82" s="63"/>
    </row>
    <row r="83" spans="1:12">
      <c r="A83" s="16" t="s">
        <v>186</v>
      </c>
      <c r="B83" s="16">
        <v>2945</v>
      </c>
      <c r="C83" s="16">
        <v>3657</v>
      </c>
      <c r="D83" s="16">
        <v>3606</v>
      </c>
      <c r="E83" s="15">
        <v>3401</v>
      </c>
      <c r="J83" s="64"/>
      <c r="K83" s="64"/>
      <c r="L83" s="64"/>
    </row>
    <row r="85" spans="1:12">
      <c r="A85" s="1" t="s">
        <v>18</v>
      </c>
    </row>
    <row r="86" spans="1:12">
      <c r="A86" s="1"/>
      <c r="B86" s="6">
        <v>2006</v>
      </c>
      <c r="C86" s="6">
        <v>2007</v>
      </c>
      <c r="D86" s="6">
        <v>2008</v>
      </c>
      <c r="E86" s="6">
        <v>2009</v>
      </c>
      <c r="F86" s="45">
        <v>2010</v>
      </c>
      <c r="G86" s="6">
        <v>2011</v>
      </c>
    </row>
    <row r="87" spans="1:12">
      <c r="A87" s="16" t="s">
        <v>19</v>
      </c>
      <c r="B87" s="25">
        <f t="shared" ref="B87:G87" si="9">B88/B89</f>
        <v>22.663426488456864</v>
      </c>
      <c r="C87" s="25">
        <f t="shared" si="9"/>
        <v>22.87046004842615</v>
      </c>
      <c r="D87" s="25">
        <f t="shared" si="9"/>
        <v>23.557553956834532</v>
      </c>
      <c r="E87" s="25">
        <f t="shared" si="9"/>
        <v>23.017942583732058</v>
      </c>
      <c r="F87" s="25">
        <f t="shared" si="9"/>
        <v>20.502392344497608</v>
      </c>
      <c r="G87" s="25">
        <f t="shared" si="9"/>
        <v>23.33655006031363</v>
      </c>
    </row>
    <row r="88" spans="1:12">
      <c r="A88" s="16" t="s">
        <v>102</v>
      </c>
      <c r="B88" s="24">
        <v>18652</v>
      </c>
      <c r="C88" s="24">
        <v>18891</v>
      </c>
      <c r="D88" s="24">
        <v>19647</v>
      </c>
      <c r="E88" s="24">
        <v>19243</v>
      </c>
      <c r="F88" s="24">
        <v>17140</v>
      </c>
      <c r="G88" s="15">
        <v>19346</v>
      </c>
    </row>
    <row r="89" spans="1:12" s="5" customFormat="1" ht="12">
      <c r="A89" s="16" t="s">
        <v>92</v>
      </c>
      <c r="B89" s="24">
        <v>823</v>
      </c>
      <c r="C89" s="24">
        <v>826</v>
      </c>
      <c r="D89" s="24">
        <v>834</v>
      </c>
      <c r="E89" s="24">
        <v>836</v>
      </c>
      <c r="F89" s="24">
        <v>836</v>
      </c>
      <c r="G89" s="15">
        <v>829</v>
      </c>
    </row>
    <row r="90" spans="1:12">
      <c r="A90" s="16" t="s">
        <v>20</v>
      </c>
      <c r="B90" s="25">
        <f t="shared" ref="B90:G90" si="10">B91/B89</f>
        <v>476.77764277035237</v>
      </c>
      <c r="C90" s="25">
        <f t="shared" si="10"/>
        <v>455.37530266343828</v>
      </c>
      <c r="D90" s="25">
        <f t="shared" si="10"/>
        <v>439.48441247002398</v>
      </c>
      <c r="E90" s="25">
        <f t="shared" si="10"/>
        <v>401.84090909090907</v>
      </c>
      <c r="F90" s="25">
        <f t="shared" si="10"/>
        <v>346.32535885167465</v>
      </c>
      <c r="G90" s="25">
        <f t="shared" si="10"/>
        <v>406.40410132689988</v>
      </c>
    </row>
    <row r="91" spans="1:12">
      <c r="A91" s="16" t="s">
        <v>103</v>
      </c>
      <c r="B91" s="24">
        <v>392388</v>
      </c>
      <c r="C91" s="24">
        <v>376140</v>
      </c>
      <c r="D91" s="24">
        <v>366530</v>
      </c>
      <c r="E91" s="24">
        <v>335939</v>
      </c>
      <c r="F91" s="24">
        <v>289528</v>
      </c>
      <c r="G91" s="15">
        <v>336909</v>
      </c>
    </row>
    <row r="92" spans="1:12">
      <c r="A92" s="16" t="s">
        <v>104</v>
      </c>
      <c r="B92" s="25">
        <v>21.8</v>
      </c>
      <c r="C92" s="25">
        <v>20.8</v>
      </c>
      <c r="D92" s="25">
        <v>20.399999999999999</v>
      </c>
      <c r="E92" s="25">
        <v>18.100000000000001</v>
      </c>
      <c r="F92" s="25">
        <v>17.8</v>
      </c>
      <c r="G92" s="89">
        <v>20.7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0"/>
  <sheetViews>
    <sheetView topLeftCell="A46" workbookViewId="0">
      <selection activeCell="B74" sqref="B74"/>
    </sheetView>
  </sheetViews>
  <sheetFormatPr defaultRowHeight="15"/>
  <cols>
    <col min="1" max="1" width="61.85546875" customWidth="1"/>
    <col min="2" max="2" width="12.42578125" customWidth="1"/>
    <col min="3" max="3" width="10" bestFit="1" customWidth="1"/>
  </cols>
  <sheetData>
    <row r="1" spans="1:15">
      <c r="A1" s="1" t="s">
        <v>0</v>
      </c>
    </row>
    <row r="2" spans="1:15" ht="15" customHeight="1"/>
    <row r="3" spans="1:15" ht="15" customHeight="1">
      <c r="A3" s="109">
        <v>2001</v>
      </c>
      <c r="B3" s="111" t="s">
        <v>108</v>
      </c>
      <c r="C3" s="113" t="s">
        <v>215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5" ht="45" customHeight="1">
      <c r="A4" s="110"/>
      <c r="B4" s="112"/>
      <c r="C4" s="100" t="s">
        <v>109</v>
      </c>
      <c r="D4" s="100" t="s">
        <v>110</v>
      </c>
      <c r="E4" s="100" t="s">
        <v>111</v>
      </c>
      <c r="F4" s="100" t="s">
        <v>112</v>
      </c>
      <c r="G4" s="100" t="s">
        <v>113</v>
      </c>
      <c r="H4" s="100" t="s">
        <v>114</v>
      </c>
      <c r="I4" s="100" t="s">
        <v>115</v>
      </c>
      <c r="J4" s="100" t="s">
        <v>116</v>
      </c>
      <c r="K4" s="100" t="s">
        <v>117</v>
      </c>
      <c r="L4" s="100" t="s">
        <v>118</v>
      </c>
      <c r="M4" s="100" t="s">
        <v>119</v>
      </c>
      <c r="N4" s="100" t="s">
        <v>120</v>
      </c>
      <c r="O4" s="100" t="s">
        <v>121</v>
      </c>
    </row>
    <row r="5" spans="1:15">
      <c r="A5" s="16" t="s">
        <v>122</v>
      </c>
      <c r="B5" s="16">
        <v>121026</v>
      </c>
      <c r="C5" s="16">
        <v>28694</v>
      </c>
      <c r="D5" s="16">
        <v>8288</v>
      </c>
      <c r="E5" s="16">
        <v>15160</v>
      </c>
      <c r="F5" s="16">
        <v>28991</v>
      </c>
      <c r="G5" s="16">
        <v>8542</v>
      </c>
      <c r="H5" s="16">
        <v>296</v>
      </c>
      <c r="I5" s="16">
        <v>3307</v>
      </c>
      <c r="J5" s="16">
        <v>955</v>
      </c>
      <c r="K5" s="16">
        <v>3513</v>
      </c>
      <c r="L5" s="16">
        <v>2599</v>
      </c>
      <c r="M5" s="16">
        <v>2359</v>
      </c>
      <c r="N5" s="16">
        <v>11693</v>
      </c>
      <c r="O5" s="16">
        <v>5773</v>
      </c>
    </row>
    <row r="6" spans="1:15">
      <c r="A6" s="99" t="s">
        <v>213</v>
      </c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16"/>
      <c r="B7" s="32">
        <v>2001</v>
      </c>
      <c r="C7" s="32">
        <v>2002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16" t="s">
        <v>106</v>
      </c>
      <c r="B8" s="25">
        <v>148985</v>
      </c>
      <c r="C8" s="25">
        <v>136440</v>
      </c>
      <c r="D8" s="29"/>
      <c r="E8" s="30"/>
      <c r="F8" s="31"/>
      <c r="G8" s="31"/>
      <c r="H8" s="29"/>
      <c r="I8" s="30"/>
    </row>
    <row r="9" spans="1:15">
      <c r="A9" s="16" t="s">
        <v>107</v>
      </c>
      <c r="B9" s="25">
        <v>144944</v>
      </c>
      <c r="C9" s="25">
        <v>121026</v>
      </c>
      <c r="D9" s="29"/>
      <c r="E9" s="30"/>
      <c r="F9" s="29"/>
      <c r="G9" s="29"/>
      <c r="H9" s="29"/>
      <c r="I9" s="30"/>
    </row>
    <row r="10" spans="1:15">
      <c r="A10" s="28"/>
    </row>
    <row r="11" spans="1:15">
      <c r="A11" s="35"/>
      <c r="B11" s="108">
        <v>2006</v>
      </c>
      <c r="C11" s="108"/>
      <c r="D11" s="108">
        <v>2007</v>
      </c>
      <c r="E11" s="108"/>
      <c r="F11" s="108">
        <v>2008</v>
      </c>
      <c r="G11" s="108"/>
      <c r="H11" s="115">
        <v>2009</v>
      </c>
      <c r="I11" s="117"/>
      <c r="J11" s="115">
        <v>2010</v>
      </c>
      <c r="K11" s="116"/>
      <c r="L11" s="108">
        <v>2011</v>
      </c>
      <c r="M11" s="108"/>
    </row>
    <row r="12" spans="1:15">
      <c r="A12" s="16" t="s">
        <v>21</v>
      </c>
      <c r="B12" s="16" t="s">
        <v>127</v>
      </c>
      <c r="C12" s="16" t="s">
        <v>128</v>
      </c>
      <c r="D12" s="16" t="s">
        <v>127</v>
      </c>
      <c r="E12" s="16" t="s">
        <v>128</v>
      </c>
      <c r="F12" s="16" t="s">
        <v>129</v>
      </c>
      <c r="G12" s="16" t="s">
        <v>128</v>
      </c>
      <c r="H12" s="16" t="s">
        <v>129</v>
      </c>
      <c r="I12" s="16" t="s">
        <v>128</v>
      </c>
      <c r="J12" s="16" t="s">
        <v>129</v>
      </c>
      <c r="K12" s="16" t="s">
        <v>128</v>
      </c>
      <c r="L12" s="16" t="s">
        <v>129</v>
      </c>
      <c r="M12" s="16" t="s">
        <v>128</v>
      </c>
    </row>
    <row r="13" spans="1:15">
      <c r="A13" s="16" t="s">
        <v>123</v>
      </c>
      <c r="B13" s="16">
        <v>533453</v>
      </c>
      <c r="C13" s="16"/>
      <c r="D13" s="16">
        <v>533451</v>
      </c>
      <c r="E13" s="16"/>
      <c r="F13" s="16">
        <v>533453</v>
      </c>
      <c r="G13" s="16"/>
      <c r="H13" s="16">
        <v>533452</v>
      </c>
      <c r="I13" s="16"/>
      <c r="J13" s="16">
        <v>533456</v>
      </c>
      <c r="K13" s="16"/>
      <c r="L13" s="16">
        <v>533448</v>
      </c>
      <c r="M13" s="16"/>
    </row>
    <row r="14" spans="1:15">
      <c r="A14" s="16" t="s">
        <v>124</v>
      </c>
      <c r="B14" s="16">
        <v>184428</v>
      </c>
      <c r="C14" s="88">
        <f>B14/B13*100</f>
        <v>34.572492796928685</v>
      </c>
      <c r="D14" s="16">
        <v>183898</v>
      </c>
      <c r="E14" s="88">
        <f>D14/D13*100</f>
        <v>34.473269334952974</v>
      </c>
      <c r="F14" s="16">
        <v>183487</v>
      </c>
      <c r="G14" s="88">
        <f>F14/F13*100</f>
        <v>34.396094876212153</v>
      </c>
      <c r="H14" s="16">
        <v>183046</v>
      </c>
      <c r="I14" s="88">
        <f>H14/H13*100</f>
        <v>34.313490248419726</v>
      </c>
      <c r="J14" s="16">
        <v>182497</v>
      </c>
      <c r="K14" s="88">
        <f t="shared" ref="K14" si="0">J14/J13*100</f>
        <v>34.210319126600879</v>
      </c>
      <c r="L14" s="16">
        <v>181941</v>
      </c>
      <c r="M14" s="88">
        <f t="shared" ref="M14" si="1">L14/L13*100</f>
        <v>34.106604580015301</v>
      </c>
    </row>
    <row r="15" spans="1:15">
      <c r="A15" s="16" t="s">
        <v>125</v>
      </c>
      <c r="B15" s="16">
        <v>9146</v>
      </c>
      <c r="C15" s="88">
        <f>B15/B13*100</f>
        <v>1.7144903112364163</v>
      </c>
      <c r="D15" s="16">
        <v>9152</v>
      </c>
      <c r="E15" s="88">
        <f>D15/D13*100</f>
        <v>1.7156214910085461</v>
      </c>
      <c r="F15" s="16">
        <v>9241</v>
      </c>
      <c r="G15" s="88">
        <f>F15/F13*100</f>
        <v>1.7322988154532826</v>
      </c>
      <c r="H15" s="16">
        <v>9269</v>
      </c>
      <c r="I15" s="88">
        <f>H15/H13*100</f>
        <v>1.7375508949258791</v>
      </c>
      <c r="J15" s="16">
        <v>9369</v>
      </c>
      <c r="K15" s="88">
        <f t="shared" ref="K15" si="2">J15/J13*100</f>
        <v>1.7562835547824001</v>
      </c>
      <c r="L15" s="16">
        <v>9350</v>
      </c>
      <c r="M15" s="88">
        <f t="shared" ref="M15" si="3">L15/L13*100</f>
        <v>1.7527481591457834</v>
      </c>
    </row>
    <row r="16" spans="1:15">
      <c r="A16" s="16" t="s">
        <v>126</v>
      </c>
      <c r="B16" s="16">
        <v>78070</v>
      </c>
      <c r="C16" s="88">
        <f>B16/B13*100</f>
        <v>14.634841307481633</v>
      </c>
      <c r="D16" s="16">
        <v>77530</v>
      </c>
      <c r="E16" s="88">
        <f>D16/D13*100</f>
        <v>14.533668509385118</v>
      </c>
      <c r="F16" s="16">
        <v>77373</v>
      </c>
      <c r="G16" s="88">
        <f>F16/F13*100</f>
        <v>14.504183123911574</v>
      </c>
      <c r="H16" s="16">
        <v>77062</v>
      </c>
      <c r="I16" s="88">
        <f>H16/H13*100</f>
        <v>14.445910784850371</v>
      </c>
      <c r="J16" s="16">
        <v>76856</v>
      </c>
      <c r="K16" s="88">
        <f t="shared" ref="K16" si="4">J16/J13*100</f>
        <v>14.407186347140158</v>
      </c>
      <c r="L16" s="16">
        <v>76314</v>
      </c>
      <c r="M16" s="88">
        <f t="shared" ref="M16" si="5">L16/L13*100</f>
        <v>14.30579925316057</v>
      </c>
    </row>
    <row r="17" spans="1:7">
      <c r="A17" s="2"/>
    </row>
    <row r="18" spans="1:7">
      <c r="A18" s="1" t="s">
        <v>22</v>
      </c>
    </row>
    <row r="19" spans="1:7">
      <c r="A19" s="21" t="s">
        <v>23</v>
      </c>
    </row>
    <row r="21" spans="1:7">
      <c r="A21" s="1" t="s">
        <v>24</v>
      </c>
    </row>
    <row r="22" spans="1:7">
      <c r="A22" s="1"/>
      <c r="B22" s="6">
        <v>1991</v>
      </c>
      <c r="C22" s="6">
        <v>2001</v>
      </c>
      <c r="D22" s="6">
        <v>2011</v>
      </c>
      <c r="E22" s="31"/>
      <c r="F22" s="31"/>
      <c r="G22" s="31"/>
    </row>
    <row r="23" spans="1:7">
      <c r="A23" s="16" t="s">
        <v>25</v>
      </c>
      <c r="B23" s="87">
        <f>B25/B24</f>
        <v>0.15082958793632126</v>
      </c>
      <c r="C23" s="87">
        <f>C25/C24</f>
        <v>0.15514542374786261</v>
      </c>
      <c r="D23" s="87">
        <f t="shared" ref="D23" si="6">D25/D24</f>
        <v>0.15549974364499661</v>
      </c>
      <c r="E23" s="67"/>
      <c r="F23" s="67"/>
      <c r="G23" s="67"/>
    </row>
    <row r="24" spans="1:7">
      <c r="A24" s="16" t="s">
        <v>130</v>
      </c>
      <c r="B24" s="25">
        <f>101081+17954</f>
        <v>119035</v>
      </c>
      <c r="C24" s="25">
        <f>105241+19326</f>
        <v>124567</v>
      </c>
      <c r="D24" s="25">
        <v>134579</v>
      </c>
      <c r="E24" s="31"/>
      <c r="F24" s="37"/>
      <c r="G24" s="37"/>
    </row>
    <row r="25" spans="1:7" ht="24.75">
      <c r="A25" s="8" t="s">
        <v>131</v>
      </c>
      <c r="B25" s="25">
        <v>17954</v>
      </c>
      <c r="C25" s="25">
        <v>19326</v>
      </c>
      <c r="D25" s="25">
        <f>134579-113652</f>
        <v>20927</v>
      </c>
      <c r="E25" s="31"/>
      <c r="F25" s="31"/>
      <c r="G25" s="37"/>
    </row>
    <row r="26" spans="1:7">
      <c r="A26" s="27"/>
      <c r="B26" s="26"/>
      <c r="C26" s="26"/>
    </row>
    <row r="27" spans="1:7">
      <c r="A27" s="27"/>
      <c r="B27" s="6">
        <v>2006</v>
      </c>
      <c r="C27" s="6">
        <v>2007</v>
      </c>
      <c r="D27" s="6">
        <v>2008</v>
      </c>
      <c r="E27" s="6">
        <v>2009</v>
      </c>
      <c r="F27" s="45">
        <v>2010</v>
      </c>
      <c r="G27" s="6">
        <v>2011</v>
      </c>
    </row>
    <row r="28" spans="1:7">
      <c r="A28" s="16" t="s">
        <v>26</v>
      </c>
      <c r="B28" s="25">
        <f t="shared" ref="B28:G28" si="7">B29/B30</f>
        <v>1.3596597812879709</v>
      </c>
      <c r="C28" s="25">
        <f t="shared" si="7"/>
        <v>1.3958837772397095</v>
      </c>
      <c r="D28" s="25">
        <f t="shared" si="7"/>
        <v>1.1906474820143884</v>
      </c>
      <c r="E28" s="25">
        <f t="shared" si="7"/>
        <v>1.3002392344497609</v>
      </c>
      <c r="F28" s="25">
        <f t="shared" si="7"/>
        <v>1.312200956937799</v>
      </c>
      <c r="G28" s="25">
        <f t="shared" si="7"/>
        <v>1.494571773220748</v>
      </c>
    </row>
    <row r="29" spans="1:7">
      <c r="A29" s="16" t="s">
        <v>132</v>
      </c>
      <c r="B29" s="15">
        <v>1119</v>
      </c>
      <c r="C29" s="15">
        <v>1153</v>
      </c>
      <c r="D29" s="15">
        <v>993</v>
      </c>
      <c r="E29" s="15">
        <v>1087</v>
      </c>
      <c r="F29" s="48">
        <v>1097</v>
      </c>
      <c r="G29" s="15">
        <v>1239</v>
      </c>
    </row>
    <row r="30" spans="1:7" s="5" customFormat="1" ht="12">
      <c r="A30" s="16" t="s">
        <v>92</v>
      </c>
      <c r="B30" s="15">
        <v>823</v>
      </c>
      <c r="C30" s="15">
        <v>826</v>
      </c>
      <c r="D30" s="15">
        <v>834</v>
      </c>
      <c r="E30" s="15">
        <v>836</v>
      </c>
      <c r="F30" s="48">
        <v>836</v>
      </c>
      <c r="G30" s="15">
        <v>829</v>
      </c>
    </row>
    <row r="31" spans="1:7">
      <c r="A31" s="2"/>
    </row>
    <row r="32" spans="1:7">
      <c r="A32" s="16" t="s">
        <v>27</v>
      </c>
      <c r="B32" s="16" t="s">
        <v>165</v>
      </c>
      <c r="C32" s="16">
        <v>2005</v>
      </c>
      <c r="D32" s="16">
        <v>2007</v>
      </c>
    </row>
    <row r="33" spans="1:15">
      <c r="A33" s="4"/>
      <c r="B33" s="16" t="s">
        <v>166</v>
      </c>
      <c r="C33" s="16">
        <v>50</v>
      </c>
      <c r="D33" s="16">
        <v>49</v>
      </c>
    </row>
    <row r="34" spans="1:15">
      <c r="A34" s="4"/>
      <c r="B34" s="16" t="s">
        <v>167</v>
      </c>
      <c r="C34" s="16">
        <v>7</v>
      </c>
      <c r="D34" s="16">
        <v>7</v>
      </c>
    </row>
    <row r="35" spans="1:15">
      <c r="A35" s="4"/>
      <c r="B35" s="16" t="s">
        <v>168</v>
      </c>
      <c r="C35" s="16">
        <v>42</v>
      </c>
      <c r="D35" s="16">
        <v>42</v>
      </c>
    </row>
    <row r="36" spans="1:15">
      <c r="A36" s="4"/>
      <c r="B36" s="16" t="s">
        <v>169</v>
      </c>
      <c r="C36" s="16">
        <v>140</v>
      </c>
      <c r="D36" s="16">
        <v>136</v>
      </c>
    </row>
    <row r="37" spans="1:15">
      <c r="A37" s="4"/>
      <c r="B37" s="16" t="s">
        <v>170</v>
      </c>
      <c r="C37" s="16">
        <v>175</v>
      </c>
      <c r="D37" s="16">
        <v>177</v>
      </c>
    </row>
    <row r="38" spans="1:15">
      <c r="A38" s="4"/>
      <c r="B38" s="16" t="s">
        <v>171</v>
      </c>
      <c r="C38" s="16">
        <v>6</v>
      </c>
      <c r="D38" s="16">
        <v>6</v>
      </c>
    </row>
    <row r="39" spans="1:15" ht="24.75">
      <c r="A39" s="85" t="s">
        <v>28</v>
      </c>
    </row>
    <row r="41" spans="1:15">
      <c r="A41" s="1" t="s">
        <v>29</v>
      </c>
    </row>
    <row r="42" spans="1:15">
      <c r="A42" s="85" t="s">
        <v>30</v>
      </c>
    </row>
    <row r="43" spans="1:15">
      <c r="A43" s="4"/>
    </row>
    <row r="44" spans="1:15" ht="15" customHeight="1">
      <c r="A44" s="109">
        <v>2001</v>
      </c>
      <c r="B44" s="118" t="s">
        <v>108</v>
      </c>
      <c r="C44" s="120" t="s">
        <v>215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2"/>
    </row>
    <row r="45" spans="1:15" ht="45" customHeight="1">
      <c r="A45" s="110"/>
      <c r="B45" s="119"/>
      <c r="C45" s="100" t="s">
        <v>109</v>
      </c>
      <c r="D45" s="100" t="s">
        <v>110</v>
      </c>
      <c r="E45" s="100" t="s">
        <v>111</v>
      </c>
      <c r="F45" s="100" t="s">
        <v>112</v>
      </c>
      <c r="G45" s="100" t="s">
        <v>113</v>
      </c>
      <c r="H45" s="100" t="s">
        <v>114</v>
      </c>
      <c r="I45" s="100" t="s">
        <v>115</v>
      </c>
      <c r="J45" s="100" t="s">
        <v>116</v>
      </c>
      <c r="K45" s="100" t="s">
        <v>117</v>
      </c>
      <c r="L45" s="100" t="s">
        <v>118</v>
      </c>
      <c r="M45" s="100" t="s">
        <v>119</v>
      </c>
      <c r="N45" s="100" t="s">
        <v>120</v>
      </c>
      <c r="O45" s="100" t="s">
        <v>121</v>
      </c>
    </row>
    <row r="46" spans="1:15">
      <c r="A46" s="16" t="s">
        <v>122</v>
      </c>
      <c r="B46" s="16">
        <v>121026</v>
      </c>
      <c r="C46" s="16">
        <v>28694</v>
      </c>
      <c r="D46" s="16">
        <v>8288</v>
      </c>
      <c r="E46" s="16">
        <v>15160</v>
      </c>
      <c r="F46" s="16">
        <v>28991</v>
      </c>
      <c r="G46" s="16">
        <v>8542</v>
      </c>
      <c r="H46" s="16">
        <v>296</v>
      </c>
      <c r="I46" s="16">
        <v>3307</v>
      </c>
      <c r="J46" s="16">
        <v>955</v>
      </c>
      <c r="K46" s="16">
        <v>3513</v>
      </c>
      <c r="L46" s="16">
        <v>2599</v>
      </c>
      <c r="M46" s="16">
        <v>2359</v>
      </c>
      <c r="N46" s="16">
        <v>11693</v>
      </c>
      <c r="O46" s="16">
        <v>5773</v>
      </c>
    </row>
    <row r="47" spans="1:15">
      <c r="A47" s="99" t="s">
        <v>214</v>
      </c>
      <c r="B47" s="33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>
      <c r="A48" s="2"/>
    </row>
    <row r="50" spans="1:13">
      <c r="A50" s="1" t="s">
        <v>31</v>
      </c>
    </row>
    <row r="51" spans="1:13">
      <c r="A51" s="35"/>
      <c r="B51" s="108">
        <v>2006</v>
      </c>
      <c r="C51" s="108"/>
      <c r="D51" s="108">
        <v>2007</v>
      </c>
      <c r="E51" s="108"/>
      <c r="F51" s="108">
        <v>2008</v>
      </c>
      <c r="G51" s="108"/>
      <c r="H51" s="115">
        <v>2009</v>
      </c>
      <c r="I51" s="117"/>
      <c r="J51" s="115">
        <v>2010</v>
      </c>
      <c r="K51" s="116"/>
      <c r="L51" s="108">
        <v>2011</v>
      </c>
      <c r="M51" s="108"/>
    </row>
    <row r="52" spans="1:13">
      <c r="A52" s="16" t="s">
        <v>21</v>
      </c>
      <c r="B52" s="16" t="s">
        <v>127</v>
      </c>
      <c r="C52" s="16" t="s">
        <v>128</v>
      </c>
      <c r="D52" s="16" t="s">
        <v>127</v>
      </c>
      <c r="E52" s="16" t="s">
        <v>128</v>
      </c>
      <c r="F52" s="16" t="s">
        <v>129</v>
      </c>
      <c r="G52" s="16" t="s">
        <v>128</v>
      </c>
      <c r="H52" s="16" t="s">
        <v>129</v>
      </c>
      <c r="I52" s="16" t="s">
        <v>128</v>
      </c>
      <c r="J52" s="16" t="s">
        <v>129</v>
      </c>
      <c r="K52" s="16" t="s">
        <v>128</v>
      </c>
      <c r="L52" s="16" t="s">
        <v>129</v>
      </c>
      <c r="M52" s="16" t="s">
        <v>128</v>
      </c>
    </row>
    <row r="53" spans="1:13">
      <c r="A53" s="16" t="s">
        <v>123</v>
      </c>
      <c r="B53" s="16">
        <v>533453</v>
      </c>
      <c r="C53" s="16"/>
      <c r="D53" s="16">
        <v>533451</v>
      </c>
      <c r="E53" s="16"/>
      <c r="F53" s="16">
        <v>533453</v>
      </c>
      <c r="G53" s="16"/>
      <c r="H53" s="16">
        <v>533452</v>
      </c>
      <c r="I53" s="16"/>
      <c r="J53" s="16">
        <v>533456</v>
      </c>
      <c r="K53" s="16"/>
      <c r="L53" s="16">
        <v>533448</v>
      </c>
      <c r="M53" s="16"/>
    </row>
    <row r="54" spans="1:13">
      <c r="A54" s="16" t="s">
        <v>124</v>
      </c>
      <c r="B54" s="16">
        <v>184428</v>
      </c>
      <c r="C54" s="88">
        <f>B54/B53*100</f>
        <v>34.572492796928685</v>
      </c>
      <c r="D54" s="16">
        <v>183898</v>
      </c>
      <c r="E54" s="88">
        <f>D54/D53*100</f>
        <v>34.473269334952974</v>
      </c>
      <c r="F54" s="16">
        <v>183487</v>
      </c>
      <c r="G54" s="88">
        <f>F54/F53*100</f>
        <v>34.396094876212153</v>
      </c>
      <c r="H54" s="16">
        <v>183046</v>
      </c>
      <c r="I54" s="88">
        <f>H54/H53*100</f>
        <v>34.313490248419726</v>
      </c>
      <c r="J54" s="16">
        <v>182497</v>
      </c>
      <c r="K54" s="88">
        <f t="shared" ref="K54" si="8">J54/J53*100</f>
        <v>34.210319126600879</v>
      </c>
      <c r="L54" s="16">
        <v>181941</v>
      </c>
      <c r="M54" s="88">
        <f t="shared" ref="M54" si="9">L54/L53*100</f>
        <v>34.106604580015301</v>
      </c>
    </row>
    <row r="55" spans="1:13">
      <c r="A55" s="16" t="s">
        <v>125</v>
      </c>
      <c r="B55" s="16">
        <v>9146</v>
      </c>
      <c r="C55" s="88">
        <f>B55/B53*100</f>
        <v>1.7144903112364163</v>
      </c>
      <c r="D55" s="16">
        <v>9152</v>
      </c>
      <c r="E55" s="88">
        <f>D55/D53*100</f>
        <v>1.7156214910085461</v>
      </c>
      <c r="F55" s="16">
        <v>9241</v>
      </c>
      <c r="G55" s="88">
        <f>F55/F53*100</f>
        <v>1.7322988154532826</v>
      </c>
      <c r="H55" s="16">
        <v>9269</v>
      </c>
      <c r="I55" s="88">
        <f>H55/H53*100</f>
        <v>1.7375508949258791</v>
      </c>
      <c r="J55" s="16">
        <v>9369</v>
      </c>
      <c r="K55" s="88">
        <f t="shared" ref="K55" si="10">J55/J53*100</f>
        <v>1.7562835547824001</v>
      </c>
      <c r="L55" s="16">
        <v>9350</v>
      </c>
      <c r="M55" s="88">
        <f t="shared" ref="M55" si="11">L55/L53*100</f>
        <v>1.7527481591457834</v>
      </c>
    </row>
    <row r="56" spans="1:13">
      <c r="A56" s="16" t="s">
        <v>126</v>
      </c>
      <c r="B56" s="16">
        <v>78070</v>
      </c>
      <c r="C56" s="88">
        <f>B56/B53*100</f>
        <v>14.634841307481633</v>
      </c>
      <c r="D56" s="16">
        <v>77530</v>
      </c>
      <c r="E56" s="88">
        <f>D56/D53*100</f>
        <v>14.533668509385118</v>
      </c>
      <c r="F56" s="16">
        <v>77373</v>
      </c>
      <c r="G56" s="88">
        <f>F56/F53*100</f>
        <v>14.504183123911574</v>
      </c>
      <c r="H56" s="16">
        <v>77062</v>
      </c>
      <c r="I56" s="88">
        <f>H56/H53*100</f>
        <v>14.445910784850371</v>
      </c>
      <c r="J56" s="16">
        <v>76856</v>
      </c>
      <c r="K56" s="88">
        <f t="shared" ref="K56" si="12">J56/J53*100</f>
        <v>14.407186347140158</v>
      </c>
      <c r="L56" s="16">
        <v>76314</v>
      </c>
      <c r="M56" s="88">
        <f t="shared" ref="M56" si="13">L56/L53*100</f>
        <v>14.30579925316057</v>
      </c>
    </row>
    <row r="57" spans="1:13">
      <c r="A57" s="36"/>
      <c r="B57" s="37"/>
      <c r="C57" s="38"/>
      <c r="D57" s="37"/>
      <c r="E57" s="38"/>
      <c r="F57" s="37"/>
      <c r="G57" s="38"/>
      <c r="H57" s="37"/>
      <c r="I57" s="38"/>
    </row>
    <row r="58" spans="1:13">
      <c r="A58" s="2"/>
      <c r="B58" s="39">
        <v>2006</v>
      </c>
      <c r="C58" s="39">
        <v>2007</v>
      </c>
      <c r="D58" s="39">
        <v>2008</v>
      </c>
      <c r="E58" s="39">
        <v>2009</v>
      </c>
      <c r="F58" s="53">
        <v>2010</v>
      </c>
      <c r="G58" s="6">
        <v>2011</v>
      </c>
    </row>
    <row r="59" spans="1:13">
      <c r="A59" s="16" t="s">
        <v>207</v>
      </c>
      <c r="B59" s="88">
        <f t="shared" ref="B59:G59" si="14">B62/B63*100</f>
        <v>29.826057778285996</v>
      </c>
      <c r="C59" s="88">
        <f t="shared" si="14"/>
        <v>29.940706831555286</v>
      </c>
      <c r="D59" s="88">
        <f t="shared" si="14"/>
        <v>30.032074053384271</v>
      </c>
      <c r="E59" s="88">
        <f t="shared" si="14"/>
        <v>30.118923539512458</v>
      </c>
      <c r="F59" s="88">
        <f t="shared" si="14"/>
        <v>30.184120152364958</v>
      </c>
      <c r="G59" s="88">
        <f t="shared" si="14"/>
        <v>30.184120152364958</v>
      </c>
    </row>
    <row r="60" spans="1:13">
      <c r="A60" s="16" t="s">
        <v>135</v>
      </c>
      <c r="B60" s="76"/>
      <c r="C60" s="76"/>
      <c r="D60" s="76"/>
      <c r="E60" s="76"/>
      <c r="F60" s="77"/>
      <c r="G60" s="76"/>
    </row>
    <row r="61" spans="1:13">
      <c r="A61" s="16" t="s">
        <v>136</v>
      </c>
      <c r="B61" s="75"/>
      <c r="C61" s="75"/>
      <c r="D61" s="75"/>
      <c r="E61" s="75"/>
      <c r="F61" s="78"/>
      <c r="G61" s="75"/>
    </row>
    <row r="62" spans="1:13">
      <c r="A62" s="16" t="s">
        <v>133</v>
      </c>
      <c r="B62" s="15">
        <v>159108</v>
      </c>
      <c r="C62" s="15">
        <v>159719</v>
      </c>
      <c r="D62" s="15">
        <v>160207</v>
      </c>
      <c r="E62" s="15">
        <v>160670</v>
      </c>
      <c r="F62" s="48">
        <v>161019</v>
      </c>
      <c r="G62" s="15">
        <v>161019</v>
      </c>
      <c r="I62" s="43"/>
    </row>
    <row r="63" spans="1:13">
      <c r="A63" s="16" t="s">
        <v>134</v>
      </c>
      <c r="B63" s="15">
        <v>533453</v>
      </c>
      <c r="C63" s="15">
        <v>533451</v>
      </c>
      <c r="D63" s="15">
        <v>533453</v>
      </c>
      <c r="E63" s="15">
        <v>533452</v>
      </c>
      <c r="F63" s="48">
        <v>533456</v>
      </c>
      <c r="G63" s="15">
        <v>533456</v>
      </c>
    </row>
    <row r="64" spans="1:13">
      <c r="A64" s="2"/>
    </row>
    <row r="65" spans="1:7">
      <c r="A65" s="2"/>
      <c r="B65" s="6">
        <v>2006</v>
      </c>
      <c r="C65" s="6">
        <v>2007</v>
      </c>
      <c r="D65" s="6">
        <v>2008</v>
      </c>
      <c r="E65" s="6">
        <v>2009</v>
      </c>
      <c r="F65" s="45">
        <v>2010</v>
      </c>
      <c r="G65" s="6">
        <v>2011</v>
      </c>
    </row>
    <row r="66" spans="1:7">
      <c r="A66" s="16" t="s">
        <v>32</v>
      </c>
      <c r="B66" s="88">
        <f t="shared" ref="B66:G66" si="15">B68/B67*100</f>
        <v>30.862533692722373</v>
      </c>
      <c r="C66" s="88">
        <f t="shared" si="15"/>
        <v>35.565669700910277</v>
      </c>
      <c r="D66" s="88">
        <f t="shared" si="15"/>
        <v>38.296445338698859</v>
      </c>
      <c r="E66" s="88">
        <f t="shared" si="15"/>
        <v>35.253772290809323</v>
      </c>
      <c r="F66" s="88">
        <f t="shared" si="15"/>
        <v>39.063591893780576</v>
      </c>
      <c r="G66" s="88">
        <f t="shared" si="15"/>
        <v>34.651290499725427</v>
      </c>
    </row>
    <row r="67" spans="1:7">
      <c r="A67" s="16" t="s">
        <v>137</v>
      </c>
      <c r="B67" s="15">
        <v>1484</v>
      </c>
      <c r="C67" s="15">
        <v>1538</v>
      </c>
      <c r="D67" s="15">
        <v>1491</v>
      </c>
      <c r="E67" s="15">
        <v>1458</v>
      </c>
      <c r="F67" s="48">
        <v>1431</v>
      </c>
      <c r="G67" s="15">
        <v>1821</v>
      </c>
    </row>
    <row r="68" spans="1:7">
      <c r="A68" s="16" t="s">
        <v>138</v>
      </c>
      <c r="B68" s="15">
        <v>458</v>
      </c>
      <c r="C68" s="15">
        <v>547</v>
      </c>
      <c r="D68" s="15">
        <v>571</v>
      </c>
      <c r="E68" s="15">
        <v>514</v>
      </c>
      <c r="F68" s="48">
        <v>559</v>
      </c>
      <c r="G68" s="15">
        <v>631</v>
      </c>
    </row>
    <row r="69" spans="1:7">
      <c r="A69" s="2"/>
    </row>
    <row r="70" spans="1:7">
      <c r="A70" s="85" t="s">
        <v>33</v>
      </c>
    </row>
  </sheetData>
  <mergeCells count="18">
    <mergeCell ref="A44:A45"/>
    <mergeCell ref="B44:B45"/>
    <mergeCell ref="C44:O44"/>
    <mergeCell ref="B51:C51"/>
    <mergeCell ref="D51:E51"/>
    <mergeCell ref="F51:G51"/>
    <mergeCell ref="H51:I51"/>
    <mergeCell ref="J51:K51"/>
    <mergeCell ref="L51:M51"/>
    <mergeCell ref="D11:E11"/>
    <mergeCell ref="F11:G11"/>
    <mergeCell ref="B11:C11"/>
    <mergeCell ref="A3:A4"/>
    <mergeCell ref="B3:B4"/>
    <mergeCell ref="C3:O3"/>
    <mergeCell ref="J11:K11"/>
    <mergeCell ref="H11:I11"/>
    <mergeCell ref="L11:M1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6"/>
  <sheetViews>
    <sheetView workbookViewId="0">
      <selection activeCell="A40" sqref="A40"/>
    </sheetView>
  </sheetViews>
  <sheetFormatPr defaultRowHeight="15"/>
  <cols>
    <col min="1" max="1" width="51.85546875" customWidth="1"/>
    <col min="2" max="2" width="25.140625" customWidth="1"/>
    <col min="5" max="5" width="9.140625" customWidth="1"/>
    <col min="7" max="7" width="9.140625" customWidth="1"/>
    <col min="8" max="8" width="9.5703125" bestFit="1" customWidth="1"/>
    <col min="9" max="9" width="9.140625" customWidth="1"/>
    <col min="13" max="13" width="9.140625" customWidth="1"/>
  </cols>
  <sheetData>
    <row r="1" spans="1:7">
      <c r="A1" s="1" t="s">
        <v>0</v>
      </c>
    </row>
    <row r="2" spans="1:7">
      <c r="A2" s="16" t="s">
        <v>34</v>
      </c>
      <c r="B2" s="6">
        <v>2006</v>
      </c>
      <c r="C2" s="6">
        <v>2007</v>
      </c>
      <c r="D2" s="6">
        <v>2008</v>
      </c>
      <c r="E2" s="6">
        <v>2009</v>
      </c>
      <c r="F2" s="45">
        <v>2010</v>
      </c>
      <c r="G2" s="6">
        <v>2011</v>
      </c>
    </row>
    <row r="3" spans="1:7">
      <c r="A3" s="16" t="s">
        <v>35</v>
      </c>
      <c r="B3" s="74">
        <v>70.764522324121103</v>
      </c>
      <c r="C3" s="74">
        <v>71.38</v>
      </c>
      <c r="D3" s="74">
        <v>71.73</v>
      </c>
      <c r="E3" s="74">
        <v>72.010000000000005</v>
      </c>
      <c r="F3" s="74">
        <v>72.25</v>
      </c>
      <c r="G3" s="74">
        <v>72.760000000000005</v>
      </c>
    </row>
    <row r="4" spans="1:7">
      <c r="A4" s="71" t="s">
        <v>36</v>
      </c>
      <c r="B4" s="74">
        <v>77.269255680006665</v>
      </c>
      <c r="C4" s="74">
        <v>78.099999999999994</v>
      </c>
      <c r="D4" s="74">
        <v>78.48</v>
      </c>
      <c r="E4" s="74">
        <v>78.52</v>
      </c>
      <c r="F4" s="74">
        <v>78.59</v>
      </c>
      <c r="G4" s="74">
        <v>78.7</v>
      </c>
    </row>
    <row r="5" spans="1:7">
      <c r="A5" s="70"/>
      <c r="B5" s="31"/>
      <c r="C5" s="31"/>
      <c r="D5" s="31"/>
      <c r="E5" s="31"/>
      <c r="G5" s="31"/>
    </row>
    <row r="6" spans="1:7">
      <c r="A6" s="91" t="s">
        <v>37</v>
      </c>
      <c r="G6" s="31"/>
    </row>
    <row r="7" spans="1:7">
      <c r="B7" s="6">
        <v>2006</v>
      </c>
      <c r="C7" s="6">
        <v>2007</v>
      </c>
      <c r="D7" s="6">
        <v>2008</v>
      </c>
      <c r="E7" s="6">
        <v>2009</v>
      </c>
      <c r="F7" s="45">
        <v>2010</v>
      </c>
      <c r="G7" s="6">
        <v>2011</v>
      </c>
    </row>
    <row r="8" spans="1:7">
      <c r="A8" s="16" t="s">
        <v>139</v>
      </c>
      <c r="B8" s="15">
        <v>32806</v>
      </c>
      <c r="C8" s="15">
        <v>34632</v>
      </c>
      <c r="D8" s="15">
        <v>33124</v>
      </c>
      <c r="E8" s="15">
        <v>29670</v>
      </c>
      <c r="F8" s="48">
        <v>29438</v>
      </c>
      <c r="G8" s="15">
        <v>30287</v>
      </c>
    </row>
    <row r="9" spans="1:7">
      <c r="A9" s="16" t="s">
        <v>140</v>
      </c>
      <c r="B9" s="15">
        <v>17</v>
      </c>
      <c r="C9" s="15">
        <v>22</v>
      </c>
      <c r="D9" s="15">
        <v>23</v>
      </c>
      <c r="E9" s="15">
        <v>12</v>
      </c>
      <c r="F9" s="48">
        <v>14</v>
      </c>
      <c r="G9" s="15">
        <v>12</v>
      </c>
    </row>
    <row r="10" spans="1:7">
      <c r="A10" s="16" t="s">
        <v>141</v>
      </c>
      <c r="B10" s="15">
        <v>63</v>
      </c>
      <c r="C10" s="15">
        <v>66</v>
      </c>
      <c r="D10" s="15">
        <v>66</v>
      </c>
      <c r="E10" s="15">
        <v>38</v>
      </c>
      <c r="F10" s="48">
        <v>42</v>
      </c>
      <c r="G10" s="15">
        <v>63</v>
      </c>
    </row>
    <row r="11" spans="1:7">
      <c r="A11" s="16" t="s">
        <v>142</v>
      </c>
      <c r="B11" s="15">
        <v>752</v>
      </c>
      <c r="C11" s="15">
        <v>854</v>
      </c>
      <c r="D11" s="15">
        <v>778</v>
      </c>
      <c r="E11" s="15">
        <v>831</v>
      </c>
      <c r="F11" s="48">
        <v>989</v>
      </c>
      <c r="G11" s="15">
        <v>919</v>
      </c>
    </row>
    <row r="12" spans="1:7">
      <c r="A12" s="16" t="s">
        <v>143</v>
      </c>
      <c r="B12" s="15">
        <v>579</v>
      </c>
      <c r="C12" s="15">
        <v>554</v>
      </c>
      <c r="D12" s="15">
        <v>657</v>
      </c>
      <c r="E12" s="15">
        <v>593</v>
      </c>
      <c r="F12" s="48">
        <v>500</v>
      </c>
      <c r="G12" s="15">
        <v>489</v>
      </c>
    </row>
    <row r="13" spans="1:7">
      <c r="A13" s="16" t="s">
        <v>144</v>
      </c>
      <c r="B13" s="15">
        <v>4389</v>
      </c>
      <c r="C13" s="15">
        <v>3799</v>
      </c>
      <c r="D13" s="15">
        <v>3745</v>
      </c>
      <c r="E13" s="15">
        <v>2995</v>
      </c>
      <c r="F13" s="48">
        <v>2705</v>
      </c>
      <c r="G13" s="15">
        <v>2421</v>
      </c>
    </row>
    <row r="14" spans="1:7" s="5" customFormat="1" ht="12">
      <c r="A14" s="16" t="s">
        <v>92</v>
      </c>
      <c r="B14" s="15">
        <v>823</v>
      </c>
      <c r="C14" s="15">
        <v>826</v>
      </c>
      <c r="D14" s="15">
        <v>834</v>
      </c>
      <c r="E14" s="15">
        <v>836</v>
      </c>
      <c r="F14" s="48">
        <v>836</v>
      </c>
      <c r="G14" s="15">
        <v>829</v>
      </c>
    </row>
    <row r="15" spans="1:7">
      <c r="A15" s="16" t="s">
        <v>145</v>
      </c>
      <c r="B15" s="74">
        <f t="shared" ref="B15:G15" si="0">B8/B14</f>
        <v>39.861482381530983</v>
      </c>
      <c r="C15" s="74">
        <f t="shared" si="0"/>
        <v>41.927360774818403</v>
      </c>
      <c r="D15" s="74">
        <f t="shared" si="0"/>
        <v>39.717026378896882</v>
      </c>
      <c r="E15" s="74">
        <f t="shared" si="0"/>
        <v>35.490430622009569</v>
      </c>
      <c r="F15" s="74">
        <f t="shared" si="0"/>
        <v>35.21291866028708</v>
      </c>
      <c r="G15" s="74">
        <f t="shared" si="0"/>
        <v>36.534378769601929</v>
      </c>
    </row>
    <row r="16" spans="1:7">
      <c r="A16" s="16" t="s">
        <v>140</v>
      </c>
      <c r="B16" s="74">
        <f>B9/B14</f>
        <v>2.0656136087484813E-2</v>
      </c>
      <c r="C16" s="74">
        <f>C9/C14</f>
        <v>2.6634382566585957E-2</v>
      </c>
      <c r="D16" s="74">
        <f>D9/D14</f>
        <v>2.7577937649880094E-2</v>
      </c>
      <c r="E16" s="74">
        <f>E9/E14</f>
        <v>1.4354066985645933E-2</v>
      </c>
      <c r="F16" s="74">
        <f t="shared" ref="F16:G16" si="1">F9/F14</f>
        <v>1.6746411483253589E-2</v>
      </c>
      <c r="G16" s="74">
        <f t="shared" si="1"/>
        <v>1.4475271411338963E-2</v>
      </c>
    </row>
    <row r="17" spans="1:7">
      <c r="A17" s="16" t="s">
        <v>141</v>
      </c>
      <c r="B17" s="74">
        <f>B10/B14</f>
        <v>7.6549210206561358E-2</v>
      </c>
      <c r="C17" s="74">
        <f>C10/C14</f>
        <v>7.990314769975787E-2</v>
      </c>
      <c r="D17" s="74">
        <f>D10/D14</f>
        <v>7.9136690647482008E-2</v>
      </c>
      <c r="E17" s="74">
        <f>E10/E14</f>
        <v>4.5454545454545456E-2</v>
      </c>
      <c r="F17" s="74">
        <f t="shared" ref="F17:G17" si="2">F10/F14</f>
        <v>5.0239234449760764E-2</v>
      </c>
      <c r="G17" s="74">
        <f t="shared" si="2"/>
        <v>7.5995174909529548E-2</v>
      </c>
    </row>
    <row r="18" spans="1:7">
      <c r="A18" s="16" t="s">
        <v>142</v>
      </c>
      <c r="B18" s="74">
        <f>B11/B14</f>
        <v>0.91373025516403406</v>
      </c>
      <c r="C18" s="74">
        <f>C11/C14</f>
        <v>1.0338983050847457</v>
      </c>
      <c r="D18" s="74">
        <f>D11/D14</f>
        <v>0.93285371702637887</v>
      </c>
      <c r="E18" s="74">
        <f>E11/E14</f>
        <v>0.99401913875598091</v>
      </c>
      <c r="F18" s="74">
        <f t="shared" ref="F18:G18" si="3">F11/F14</f>
        <v>1.1830143540669857</v>
      </c>
      <c r="G18" s="74">
        <f t="shared" si="3"/>
        <v>1.1085645355850422</v>
      </c>
    </row>
    <row r="19" spans="1:7">
      <c r="A19" s="16" t="s">
        <v>143</v>
      </c>
      <c r="B19" s="74">
        <f>B12/B14</f>
        <v>0.70352369380315916</v>
      </c>
      <c r="C19" s="74">
        <f>C12/C14</f>
        <v>0.67070217917675545</v>
      </c>
      <c r="D19" s="74">
        <f>D12/D14</f>
        <v>0.78776978417266186</v>
      </c>
      <c r="E19" s="74">
        <f>E12/E14</f>
        <v>0.70933014354066981</v>
      </c>
      <c r="F19" s="74">
        <f t="shared" ref="F19:G19" si="4">F12/F14</f>
        <v>0.59808612440191389</v>
      </c>
      <c r="G19" s="74">
        <f t="shared" si="4"/>
        <v>0.58986731001206272</v>
      </c>
    </row>
    <row r="20" spans="1:7">
      <c r="A20" s="16" t="s">
        <v>144</v>
      </c>
      <c r="B20" s="74">
        <f>B13/B14</f>
        <v>5.332928311057108</v>
      </c>
      <c r="C20" s="74">
        <f>C13/C14</f>
        <v>4.5992736077481844</v>
      </c>
      <c r="D20" s="74">
        <f>D13/D14</f>
        <v>4.4904076738609113</v>
      </c>
      <c r="E20" s="74">
        <f>E13/E14</f>
        <v>3.5825358851674642</v>
      </c>
      <c r="F20" s="74">
        <f t="shared" ref="F20:G20" si="5">F13/F14</f>
        <v>3.2356459330143541</v>
      </c>
      <c r="G20" s="74">
        <f t="shared" si="5"/>
        <v>2.9203860072376355</v>
      </c>
    </row>
    <row r="21" spans="1:7">
      <c r="G21" s="31"/>
    </row>
    <row r="22" spans="1:7">
      <c r="A22" s="1" t="s">
        <v>38</v>
      </c>
      <c r="G22" s="31"/>
    </row>
    <row r="23" spans="1:7">
      <c r="A23" s="16" t="s">
        <v>34</v>
      </c>
      <c r="B23" s="6">
        <v>2006</v>
      </c>
      <c r="C23" s="6">
        <v>2007</v>
      </c>
      <c r="D23" s="6">
        <v>2008</v>
      </c>
      <c r="E23" s="6">
        <v>2009</v>
      </c>
      <c r="F23" s="45">
        <v>2010</v>
      </c>
      <c r="G23" s="6">
        <v>2011</v>
      </c>
    </row>
    <row r="24" spans="1:7">
      <c r="A24" s="16" t="s">
        <v>35</v>
      </c>
      <c r="B24" s="74">
        <v>70.764522324121103</v>
      </c>
      <c r="C24" s="74">
        <v>71.38</v>
      </c>
      <c r="D24" s="74">
        <v>71.73</v>
      </c>
      <c r="E24" s="74">
        <v>72.010000000000005</v>
      </c>
      <c r="F24" s="74">
        <v>72.25</v>
      </c>
      <c r="G24" s="74">
        <v>72.760000000000005</v>
      </c>
    </row>
    <row r="25" spans="1:7">
      <c r="A25" s="16" t="s">
        <v>36</v>
      </c>
      <c r="B25" s="74">
        <v>77.269255680006665</v>
      </c>
      <c r="C25" s="74">
        <v>78.099999999999994</v>
      </c>
      <c r="D25" s="74">
        <v>78.48</v>
      </c>
      <c r="E25" s="74">
        <v>78.52</v>
      </c>
      <c r="F25" s="74">
        <v>78.59</v>
      </c>
      <c r="G25" s="74">
        <v>78.7</v>
      </c>
    </row>
    <row r="26" spans="1:7">
      <c r="A26" s="31"/>
      <c r="B26" s="31"/>
      <c r="C26" s="31"/>
      <c r="D26" s="31"/>
      <c r="E26" s="31"/>
    </row>
    <row r="27" spans="1:7">
      <c r="A27" s="16" t="s">
        <v>39</v>
      </c>
    </row>
    <row r="28" spans="1:7">
      <c r="A28" s="2"/>
      <c r="B28" s="6">
        <v>2006</v>
      </c>
      <c r="C28" s="6">
        <v>2007</v>
      </c>
      <c r="D28" s="6">
        <v>2008</v>
      </c>
      <c r="E28" s="6">
        <v>2009</v>
      </c>
      <c r="F28" s="6">
        <v>2010</v>
      </c>
      <c r="G28" s="6">
        <v>2011</v>
      </c>
    </row>
    <row r="29" spans="1:7">
      <c r="A29" s="16" t="s">
        <v>146</v>
      </c>
      <c r="B29" s="15">
        <v>8719</v>
      </c>
      <c r="C29" s="15">
        <v>8741</v>
      </c>
      <c r="D29" s="15">
        <v>8809</v>
      </c>
      <c r="E29" s="15">
        <v>8897</v>
      </c>
      <c r="F29" s="15">
        <v>8912</v>
      </c>
      <c r="G29" s="15">
        <v>8841</v>
      </c>
    </row>
    <row r="30" spans="1:7">
      <c r="A30" s="16" t="s">
        <v>147</v>
      </c>
      <c r="B30" s="15">
        <v>528</v>
      </c>
      <c r="C30" s="15">
        <v>552</v>
      </c>
      <c r="D30" s="15">
        <v>537</v>
      </c>
      <c r="E30" s="15">
        <v>519</v>
      </c>
      <c r="F30" s="15">
        <v>535</v>
      </c>
      <c r="G30" s="15">
        <v>510</v>
      </c>
    </row>
    <row r="31" spans="1:7">
      <c r="A31" s="16" t="s">
        <v>148</v>
      </c>
      <c r="B31" s="15">
        <v>4361</v>
      </c>
      <c r="C31" s="15">
        <v>4220</v>
      </c>
      <c r="D31" s="15">
        <v>4348</v>
      </c>
      <c r="E31" s="15">
        <v>4502</v>
      </c>
      <c r="F31" s="15">
        <v>4432</v>
      </c>
      <c r="G31" s="15">
        <v>4205</v>
      </c>
    </row>
    <row r="32" spans="1:7">
      <c r="A32" s="16" t="s">
        <v>149</v>
      </c>
      <c r="B32" s="15">
        <v>2416</v>
      </c>
      <c r="C32" s="15">
        <v>2406</v>
      </c>
      <c r="D32" s="15">
        <v>2423</v>
      </c>
      <c r="E32" s="15">
        <v>2331</v>
      </c>
      <c r="F32" s="15">
        <v>2403</v>
      </c>
      <c r="G32" s="15">
        <v>2371</v>
      </c>
    </row>
    <row r="33" spans="1:10">
      <c r="A33" s="16" t="s">
        <v>150</v>
      </c>
      <c r="B33" s="15">
        <f>B29-B30-B31-B32</f>
        <v>1414</v>
      </c>
      <c r="C33" s="15">
        <f>C29-C30-C31-C32</f>
        <v>1563</v>
      </c>
      <c r="D33" s="15">
        <f>D29-D30-D31-D32</f>
        <v>1501</v>
      </c>
      <c r="E33" s="15">
        <f>E29-E30-E31-E32</f>
        <v>1545</v>
      </c>
      <c r="F33" s="15">
        <f t="shared" ref="F33:G33" si="6">F29-F30-F31-F32</f>
        <v>1542</v>
      </c>
      <c r="G33" s="15">
        <f t="shared" si="6"/>
        <v>1755</v>
      </c>
    </row>
    <row r="34" spans="1:10">
      <c r="A34" s="16" t="s">
        <v>151</v>
      </c>
      <c r="B34" s="74">
        <f>B29/B14</f>
        <v>10.594167679222357</v>
      </c>
      <c r="C34" s="74">
        <f>C29/C14</f>
        <v>10.582324455205811</v>
      </c>
      <c r="D34" s="74">
        <f>D29/D14</f>
        <v>10.562350119904076</v>
      </c>
      <c r="E34" s="74">
        <f>E29/E14</f>
        <v>10.642344497607656</v>
      </c>
      <c r="F34" s="74">
        <f t="shared" ref="F34:G34" si="7">F29/F14</f>
        <v>10.660287081339712</v>
      </c>
      <c r="G34" s="74">
        <f t="shared" si="7"/>
        <v>10.664656212303981</v>
      </c>
    </row>
    <row r="35" spans="1:10">
      <c r="A35" s="16" t="s">
        <v>147</v>
      </c>
      <c r="B35" s="74">
        <f>B30/B14</f>
        <v>0.64155528554070473</v>
      </c>
      <c r="C35" s="74">
        <f>C30/C14</f>
        <v>0.66828087167070216</v>
      </c>
      <c r="D35" s="74">
        <f>D30/D14</f>
        <v>0.64388489208633093</v>
      </c>
      <c r="E35" s="74">
        <f>E30/E14</f>
        <v>0.62081339712918659</v>
      </c>
      <c r="F35" s="74">
        <f t="shared" ref="F35:G35" si="8">F30/F14</f>
        <v>0.63995215311004783</v>
      </c>
      <c r="G35" s="74">
        <f t="shared" si="8"/>
        <v>0.61519903498190587</v>
      </c>
    </row>
    <row r="36" spans="1:10">
      <c r="A36" s="16" t="s">
        <v>148</v>
      </c>
      <c r="B36" s="74">
        <f>B31/B14</f>
        <v>5.2989064398541919</v>
      </c>
      <c r="C36" s="74">
        <f>C31/C14</f>
        <v>5.1089588377723967</v>
      </c>
      <c r="D36" s="74">
        <f>D31/D14</f>
        <v>5.2134292565947238</v>
      </c>
      <c r="E36" s="74">
        <f>E31/E14</f>
        <v>5.3851674641148328</v>
      </c>
      <c r="F36" s="74">
        <f t="shared" ref="F36:G36" si="9">F31/F14</f>
        <v>5.3014354066985643</v>
      </c>
      <c r="G36" s="74">
        <f t="shared" si="9"/>
        <v>5.0723763570566947</v>
      </c>
    </row>
    <row r="37" spans="1:10">
      <c r="A37" s="16" t="s">
        <v>149</v>
      </c>
      <c r="B37" s="74">
        <f>B32/B14</f>
        <v>2.9356014580801943</v>
      </c>
      <c r="C37" s="74">
        <f>C32/C14</f>
        <v>2.9128329297820823</v>
      </c>
      <c r="D37" s="74">
        <f>D32/D14</f>
        <v>2.9052757793764989</v>
      </c>
      <c r="E37" s="74">
        <f>E32/E14</f>
        <v>2.7882775119617227</v>
      </c>
      <c r="F37" s="74">
        <f t="shared" ref="F37:G37" si="10">F32/F14</f>
        <v>2.8744019138755981</v>
      </c>
      <c r="G37" s="74">
        <f t="shared" si="10"/>
        <v>2.8600723763570568</v>
      </c>
    </row>
    <row r="38" spans="1:10">
      <c r="A38" s="16" t="s">
        <v>150</v>
      </c>
      <c r="B38" s="74">
        <f>B33/B14</f>
        <v>1.7181044957472662</v>
      </c>
      <c r="C38" s="74">
        <f>C33/C14</f>
        <v>1.8922518159806296</v>
      </c>
      <c r="D38" s="74">
        <f>D33/D14</f>
        <v>1.7997601918465227</v>
      </c>
      <c r="E38" s="74">
        <f>E33/E14</f>
        <v>1.8480861244019138</v>
      </c>
      <c r="F38" s="74">
        <f t="shared" ref="F38:G38" si="11">F33/F14</f>
        <v>1.8444976076555024</v>
      </c>
      <c r="G38" s="74">
        <f t="shared" si="11"/>
        <v>2.1170084439083232</v>
      </c>
    </row>
    <row r="39" spans="1:10">
      <c r="A39" s="16"/>
    </row>
    <row r="40" spans="1:10">
      <c r="A40" s="16" t="s">
        <v>208</v>
      </c>
      <c r="B40" s="74">
        <f>B41/B42*100</f>
        <v>50.206220042358709</v>
      </c>
      <c r="C40" s="74">
        <f>C41/C42*100</f>
        <v>45.739772377729935</v>
      </c>
      <c r="D40" s="74">
        <f>D41/D42*100</f>
        <v>46.075017411202865</v>
      </c>
      <c r="E40" s="74">
        <f>E41/E42*100</f>
        <v>47.547599337748345</v>
      </c>
      <c r="F40" s="74">
        <f t="shared" ref="F40:G40" si="12">F41/F42*100</f>
        <v>46.523374529822675</v>
      </c>
      <c r="G40" s="74">
        <f t="shared" si="12"/>
        <v>46.940427993059572</v>
      </c>
      <c r="H40" s="68"/>
      <c r="I40" s="68"/>
      <c r="J40" s="68"/>
    </row>
    <row r="41" spans="1:10">
      <c r="A41" s="16" t="s">
        <v>153</v>
      </c>
      <c r="B41" s="15">
        <v>4504</v>
      </c>
      <c r="C41" s="15">
        <v>4461</v>
      </c>
      <c r="D41" s="15">
        <v>4631</v>
      </c>
      <c r="E41" s="15">
        <v>4595</v>
      </c>
      <c r="F41" s="48">
        <v>4329</v>
      </c>
      <c r="G41" s="15">
        <v>4058</v>
      </c>
      <c r="J41" s="43"/>
    </row>
    <row r="42" spans="1:10">
      <c r="A42" s="16" t="s">
        <v>152</v>
      </c>
      <c r="B42" s="15">
        <v>8971</v>
      </c>
      <c r="C42" s="15">
        <v>9753</v>
      </c>
      <c r="D42" s="15">
        <v>10051</v>
      </c>
      <c r="E42" s="15">
        <v>9664</v>
      </c>
      <c r="F42" s="48">
        <v>9305</v>
      </c>
      <c r="G42" s="15">
        <v>8645</v>
      </c>
      <c r="J42" s="43"/>
    </row>
    <row r="43" spans="1:10">
      <c r="G43" s="31"/>
    </row>
    <row r="44" spans="1:10">
      <c r="A44" s="1" t="s">
        <v>40</v>
      </c>
      <c r="G44" s="31"/>
    </row>
    <row r="45" spans="1:10">
      <c r="A45" s="16" t="s">
        <v>41</v>
      </c>
      <c r="B45" s="6">
        <v>2006</v>
      </c>
      <c r="C45" s="6">
        <v>2007</v>
      </c>
      <c r="D45" s="6">
        <v>2008</v>
      </c>
      <c r="E45" s="6">
        <v>2009</v>
      </c>
      <c r="F45" s="45">
        <v>2010</v>
      </c>
      <c r="G45" s="6">
        <v>2011</v>
      </c>
    </row>
    <row r="46" spans="1:10">
      <c r="A46" s="2"/>
      <c r="B46" s="15" t="s">
        <v>189</v>
      </c>
      <c r="C46" s="15"/>
      <c r="D46" s="15"/>
      <c r="E46" s="15"/>
      <c r="F46" s="89"/>
      <c r="G46" s="89">
        <v>6.2</v>
      </c>
    </row>
    <row r="47" spans="1:10">
      <c r="A47" s="2"/>
      <c r="B47" s="15" t="s">
        <v>190</v>
      </c>
      <c r="C47" s="15"/>
      <c r="D47" s="15"/>
      <c r="E47" s="15"/>
      <c r="F47" s="89">
        <v>3.3</v>
      </c>
      <c r="G47" s="89">
        <v>3.6</v>
      </c>
    </row>
    <row r="48" spans="1:10">
      <c r="A48" s="2"/>
      <c r="G48" s="31"/>
    </row>
    <row r="49" spans="1:9">
      <c r="A49" s="2"/>
      <c r="B49" s="6">
        <v>2006</v>
      </c>
      <c r="C49" s="6">
        <v>2007</v>
      </c>
      <c r="D49" s="6">
        <v>2008</v>
      </c>
      <c r="E49" s="6">
        <v>2009</v>
      </c>
      <c r="F49" s="45">
        <v>2010</v>
      </c>
      <c r="G49" s="6">
        <v>2011</v>
      </c>
    </row>
    <row r="50" spans="1:9">
      <c r="A50" s="16" t="s">
        <v>154</v>
      </c>
      <c r="B50" s="89"/>
      <c r="C50" s="89">
        <v>64.900000000000006</v>
      </c>
      <c r="D50" s="89">
        <v>56.7</v>
      </c>
      <c r="E50" s="89">
        <v>45.9</v>
      </c>
      <c r="F50" s="89">
        <v>45.1</v>
      </c>
      <c r="G50" s="105">
        <f>13.1+9.4+17.8</f>
        <v>40.299999999999997</v>
      </c>
    </row>
    <row r="51" spans="1:9">
      <c r="A51" s="2"/>
    </row>
    <row r="52" spans="1:9">
      <c r="A52" s="2"/>
      <c r="D52" s="46"/>
      <c r="E52" s="46"/>
      <c r="F52" s="46"/>
      <c r="G52" s="46"/>
      <c r="H52" s="46"/>
      <c r="I52" s="46"/>
    </row>
    <row r="53" spans="1:9" ht="36.75">
      <c r="A53" s="85" t="s">
        <v>42</v>
      </c>
      <c r="D53" s="46"/>
      <c r="E53" s="46"/>
      <c r="F53" s="46"/>
      <c r="G53" s="46"/>
      <c r="H53" s="46"/>
      <c r="I53" s="46"/>
    </row>
    <row r="54" spans="1:9" ht="24.75">
      <c r="A54" s="85" t="s">
        <v>43</v>
      </c>
      <c r="D54" s="46"/>
      <c r="E54" s="46"/>
      <c r="F54" s="46"/>
      <c r="G54" s="46"/>
      <c r="H54" s="46"/>
      <c r="I54" s="46"/>
    </row>
    <row r="55" spans="1:9">
      <c r="A55" s="4"/>
      <c r="D55" s="46"/>
      <c r="E55" s="46"/>
      <c r="F55" s="46"/>
      <c r="G55" s="46"/>
      <c r="H55" s="46"/>
      <c r="I55" s="46"/>
    </row>
    <row r="56" spans="1:9">
      <c r="A56" s="40" t="s">
        <v>37</v>
      </c>
      <c r="G56" s="31"/>
      <c r="H56" s="31"/>
      <c r="I56" s="31"/>
    </row>
    <row r="57" spans="1:9">
      <c r="B57" s="6">
        <v>2006</v>
      </c>
      <c r="C57" s="6">
        <v>2007</v>
      </c>
      <c r="D57" s="6">
        <v>2008</v>
      </c>
      <c r="E57" s="6">
        <v>2009</v>
      </c>
      <c r="F57" s="6">
        <v>2010</v>
      </c>
      <c r="G57" s="6">
        <v>2011</v>
      </c>
    </row>
    <row r="58" spans="1:9">
      <c r="A58" s="16" t="s">
        <v>139</v>
      </c>
      <c r="B58" s="15">
        <v>32806</v>
      </c>
      <c r="C58" s="15">
        <v>34632</v>
      </c>
      <c r="D58" s="15">
        <v>33124</v>
      </c>
      <c r="E58" s="15">
        <v>29670</v>
      </c>
      <c r="F58" s="15">
        <v>29438</v>
      </c>
      <c r="G58" s="15">
        <v>30287</v>
      </c>
    </row>
    <row r="59" spans="1:9">
      <c r="A59" s="16" t="s">
        <v>140</v>
      </c>
      <c r="B59" s="15">
        <v>17</v>
      </c>
      <c r="C59" s="15">
        <v>22</v>
      </c>
      <c r="D59" s="15">
        <v>23</v>
      </c>
      <c r="E59" s="15">
        <v>12</v>
      </c>
      <c r="F59" s="15">
        <v>14</v>
      </c>
      <c r="G59" s="15">
        <v>12</v>
      </c>
    </row>
    <row r="60" spans="1:9">
      <c r="A60" s="16" t="s">
        <v>141</v>
      </c>
      <c r="B60" s="15">
        <v>63</v>
      </c>
      <c r="C60" s="15">
        <v>66</v>
      </c>
      <c r="D60" s="15">
        <v>66</v>
      </c>
      <c r="E60" s="15">
        <v>38</v>
      </c>
      <c r="F60" s="15">
        <v>42</v>
      </c>
      <c r="G60" s="15">
        <v>63</v>
      </c>
    </row>
    <row r="61" spans="1:9">
      <c r="A61" s="16" t="s">
        <v>142</v>
      </c>
      <c r="B61" s="15">
        <v>752</v>
      </c>
      <c r="C61" s="15">
        <v>854</v>
      </c>
      <c r="D61" s="15">
        <v>778</v>
      </c>
      <c r="E61" s="15">
        <v>831</v>
      </c>
      <c r="F61" s="15">
        <v>989</v>
      </c>
      <c r="G61" s="15">
        <v>919</v>
      </c>
    </row>
    <row r="62" spans="1:9">
      <c r="A62" s="16" t="s">
        <v>143</v>
      </c>
      <c r="B62" s="15">
        <v>579</v>
      </c>
      <c r="C62" s="15">
        <v>554</v>
      </c>
      <c r="D62" s="15">
        <v>657</v>
      </c>
      <c r="E62" s="15">
        <v>593</v>
      </c>
      <c r="F62" s="15">
        <v>500</v>
      </c>
      <c r="G62" s="15">
        <v>489</v>
      </c>
    </row>
    <row r="63" spans="1:9">
      <c r="A63" s="16" t="s">
        <v>144</v>
      </c>
      <c r="B63" s="15">
        <v>4389</v>
      </c>
      <c r="C63" s="15">
        <v>3799</v>
      </c>
      <c r="D63" s="15">
        <v>3745</v>
      </c>
      <c r="E63" s="15">
        <v>2995</v>
      </c>
      <c r="F63" s="15">
        <v>2705</v>
      </c>
      <c r="G63" s="15">
        <v>2421</v>
      </c>
    </row>
    <row r="64" spans="1:9">
      <c r="A64" s="16" t="s">
        <v>92</v>
      </c>
      <c r="B64" s="15">
        <v>823</v>
      </c>
      <c r="C64" s="15">
        <v>826</v>
      </c>
      <c r="D64" s="15">
        <v>834</v>
      </c>
      <c r="E64" s="15">
        <v>836</v>
      </c>
      <c r="F64" s="15">
        <v>836</v>
      </c>
      <c r="G64" s="15">
        <v>829</v>
      </c>
    </row>
    <row r="65" spans="1:10">
      <c r="A65" s="16" t="s">
        <v>145</v>
      </c>
      <c r="B65" s="74">
        <f t="shared" ref="B65:G65" si="13">B58/B64</f>
        <v>39.861482381530983</v>
      </c>
      <c r="C65" s="74">
        <f t="shared" si="13"/>
        <v>41.927360774818403</v>
      </c>
      <c r="D65" s="74">
        <f t="shared" si="13"/>
        <v>39.717026378896882</v>
      </c>
      <c r="E65" s="74">
        <f t="shared" si="13"/>
        <v>35.490430622009569</v>
      </c>
      <c r="F65" s="74">
        <f t="shared" si="13"/>
        <v>35.21291866028708</v>
      </c>
      <c r="G65" s="74">
        <f t="shared" si="13"/>
        <v>36.534378769601929</v>
      </c>
    </row>
    <row r="66" spans="1:10">
      <c r="A66" s="16" t="s">
        <v>140</v>
      </c>
      <c r="B66" s="74">
        <f>B59/B64</f>
        <v>2.0656136087484813E-2</v>
      </c>
      <c r="C66" s="74">
        <f>C59/C64</f>
        <v>2.6634382566585957E-2</v>
      </c>
      <c r="D66" s="74">
        <f>D59/D64</f>
        <v>2.7577937649880094E-2</v>
      </c>
      <c r="E66" s="74">
        <f>E59/E64</f>
        <v>1.4354066985645933E-2</v>
      </c>
      <c r="F66" s="74">
        <f t="shared" ref="F66:G66" si="14">F59/F64</f>
        <v>1.6746411483253589E-2</v>
      </c>
      <c r="G66" s="74">
        <f t="shared" si="14"/>
        <v>1.4475271411338963E-2</v>
      </c>
    </row>
    <row r="67" spans="1:10">
      <c r="A67" s="16" t="s">
        <v>141</v>
      </c>
      <c r="B67" s="74">
        <f>B60/B64</f>
        <v>7.6549210206561358E-2</v>
      </c>
      <c r="C67" s="74">
        <f>C60/C64</f>
        <v>7.990314769975787E-2</v>
      </c>
      <c r="D67" s="74">
        <f>D60/D64</f>
        <v>7.9136690647482008E-2</v>
      </c>
      <c r="E67" s="74">
        <f>E60/E64</f>
        <v>4.5454545454545456E-2</v>
      </c>
      <c r="F67" s="74">
        <f t="shared" ref="F67:G67" si="15">F60/F64</f>
        <v>5.0239234449760764E-2</v>
      </c>
      <c r="G67" s="74">
        <f t="shared" si="15"/>
        <v>7.5995174909529548E-2</v>
      </c>
    </row>
    <row r="68" spans="1:10">
      <c r="A68" s="16" t="s">
        <v>142</v>
      </c>
      <c r="B68" s="74">
        <f>B61/B64</f>
        <v>0.91373025516403406</v>
      </c>
      <c r="C68" s="74">
        <f>C61/C64</f>
        <v>1.0338983050847457</v>
      </c>
      <c r="D68" s="74">
        <f>D61/D64</f>
        <v>0.93285371702637887</v>
      </c>
      <c r="E68" s="74">
        <f>E61/E64</f>
        <v>0.99401913875598091</v>
      </c>
      <c r="F68" s="74">
        <f t="shared" ref="F68:G68" si="16">F61/F64</f>
        <v>1.1830143540669857</v>
      </c>
      <c r="G68" s="74">
        <f t="shared" si="16"/>
        <v>1.1085645355850422</v>
      </c>
    </row>
    <row r="69" spans="1:10">
      <c r="A69" s="16" t="s">
        <v>143</v>
      </c>
      <c r="B69" s="74">
        <f>B62/B64</f>
        <v>0.70352369380315916</v>
      </c>
      <c r="C69" s="74">
        <f>C62/C64</f>
        <v>0.67070217917675545</v>
      </c>
      <c r="D69" s="74">
        <f>D62/D64</f>
        <v>0.78776978417266186</v>
      </c>
      <c r="E69" s="74">
        <f>E62/E64</f>
        <v>0.70933014354066981</v>
      </c>
      <c r="F69" s="74">
        <f t="shared" ref="F69:G69" si="17">F62/F64</f>
        <v>0.59808612440191389</v>
      </c>
      <c r="G69" s="74">
        <f t="shared" si="17"/>
        <v>0.58986731001206272</v>
      </c>
    </row>
    <row r="70" spans="1:10">
      <c r="A70" s="16" t="s">
        <v>144</v>
      </c>
      <c r="B70" s="74">
        <f>B63/B64</f>
        <v>5.332928311057108</v>
      </c>
      <c r="C70" s="74">
        <f>C63/C64</f>
        <v>4.5992736077481844</v>
      </c>
      <c r="D70" s="74">
        <f>D63/D64</f>
        <v>4.4904076738609113</v>
      </c>
      <c r="E70" s="74">
        <f>E63/E64</f>
        <v>3.5825358851674642</v>
      </c>
      <c r="F70" s="74">
        <f t="shared" ref="F70:G70" si="18">F63/F64</f>
        <v>3.2356459330143541</v>
      </c>
      <c r="G70" s="74">
        <f t="shared" si="18"/>
        <v>2.9203860072376355</v>
      </c>
    </row>
    <row r="71" spans="1:10">
      <c r="D71" s="31"/>
      <c r="E71" s="31"/>
      <c r="F71" s="31"/>
    </row>
    <row r="73" spans="1:10">
      <c r="A73" s="1" t="s">
        <v>44</v>
      </c>
    </row>
    <row r="74" spans="1:10">
      <c r="A74" s="21" t="s">
        <v>45</v>
      </c>
    </row>
    <row r="75" spans="1:10">
      <c r="A75" s="2"/>
      <c r="B75" s="61"/>
      <c r="C75" s="59">
        <v>2008</v>
      </c>
      <c r="D75" s="60">
        <v>2009</v>
      </c>
      <c r="E75" s="60">
        <v>2010</v>
      </c>
      <c r="F75" s="60">
        <v>2011</v>
      </c>
    </row>
    <row r="76" spans="1:10">
      <c r="A76" s="2"/>
      <c r="B76" s="32" t="s">
        <v>177</v>
      </c>
      <c r="C76" s="89">
        <v>372.03406540149911</v>
      </c>
      <c r="D76" s="89">
        <v>365.69912134374903</v>
      </c>
      <c r="E76" s="89">
        <v>361.87185468575001</v>
      </c>
      <c r="F76" s="89">
        <v>366.6</v>
      </c>
    </row>
    <row r="77" spans="1:10">
      <c r="A77" s="2"/>
      <c r="B77" s="16" t="s">
        <v>178</v>
      </c>
      <c r="C77" s="89"/>
      <c r="D77" s="89"/>
      <c r="E77" s="89"/>
      <c r="F77" s="89"/>
    </row>
    <row r="78" spans="1:10">
      <c r="A78" s="2"/>
      <c r="B78" s="16" t="s">
        <v>179</v>
      </c>
      <c r="C78" s="89">
        <v>74.514361415499991</v>
      </c>
      <c r="D78" s="89">
        <v>69.505837028750037</v>
      </c>
      <c r="E78" s="89">
        <v>65.391728864250155</v>
      </c>
      <c r="F78" s="89">
        <v>61.8</v>
      </c>
    </row>
    <row r="79" spans="1:10">
      <c r="A79" s="2"/>
      <c r="B79" s="16" t="s">
        <v>180</v>
      </c>
      <c r="C79" s="89">
        <v>158.46425247599942</v>
      </c>
      <c r="D79" s="89">
        <v>156.01289514499922</v>
      </c>
      <c r="E79" s="89">
        <v>156.36180432025</v>
      </c>
      <c r="F79" s="89">
        <v>160.30000000000001</v>
      </c>
      <c r="G79" s="31"/>
      <c r="H79" s="46"/>
      <c r="I79" s="46"/>
      <c r="J79" s="46"/>
    </row>
    <row r="80" spans="1:10">
      <c r="A80" s="2"/>
      <c r="B80" s="16" t="s">
        <v>181</v>
      </c>
      <c r="C80" s="89">
        <v>124.62032243974976</v>
      </c>
      <c r="D80" s="89">
        <v>124.49159402674978</v>
      </c>
      <c r="E80" s="89">
        <v>123.66978207624994</v>
      </c>
      <c r="F80" s="89">
        <v>128.69999999999999</v>
      </c>
      <c r="G80" s="31"/>
      <c r="H80" s="37"/>
      <c r="I80" s="37"/>
      <c r="J80" s="37"/>
    </row>
    <row r="81" spans="1:11">
      <c r="A81" s="2"/>
      <c r="B81" s="16" t="s">
        <v>182</v>
      </c>
      <c r="C81" s="89">
        <v>14.43512907025003</v>
      </c>
      <c r="D81" s="89">
        <v>15.68879514325004</v>
      </c>
      <c r="E81" s="89">
        <v>16.448539425000039</v>
      </c>
      <c r="F81" s="89">
        <v>15.8</v>
      </c>
      <c r="G81" s="31"/>
      <c r="H81" s="37"/>
      <c r="I81" s="37"/>
      <c r="J81" s="37"/>
    </row>
    <row r="82" spans="1:11">
      <c r="A82" s="2"/>
      <c r="B82" s="32" t="s">
        <v>172</v>
      </c>
      <c r="C82" s="89"/>
      <c r="D82" s="89"/>
      <c r="E82" s="89"/>
      <c r="F82" s="89"/>
      <c r="G82" s="31"/>
      <c r="H82" s="37"/>
      <c r="I82" s="37"/>
      <c r="J82" s="37"/>
    </row>
    <row r="83" spans="1:11">
      <c r="A83" s="2"/>
      <c r="B83" s="16" t="s">
        <v>173</v>
      </c>
      <c r="C83" s="89">
        <v>34.799999999999997</v>
      </c>
      <c r="D83" s="89">
        <v>34.428560786250017</v>
      </c>
      <c r="E83" s="89">
        <v>32.779169410750015</v>
      </c>
      <c r="F83" s="89">
        <v>30.7</v>
      </c>
      <c r="G83" s="31"/>
      <c r="H83" s="31"/>
      <c r="I83" s="31"/>
      <c r="J83" s="31"/>
    </row>
    <row r="84" spans="1:11">
      <c r="A84" s="2"/>
      <c r="B84" s="16" t="s">
        <v>174</v>
      </c>
      <c r="C84" s="89">
        <v>167.66675234699986</v>
      </c>
      <c r="D84" s="89">
        <v>169.26105945524932</v>
      </c>
      <c r="E84" s="89">
        <v>163.72988157999964</v>
      </c>
      <c r="F84" s="89">
        <v>153.19999999999999</v>
      </c>
      <c r="G84" s="31"/>
      <c r="H84" s="37"/>
      <c r="I84" s="37"/>
      <c r="J84" s="37"/>
    </row>
    <row r="85" spans="1:11">
      <c r="A85" s="2"/>
      <c r="B85" s="16" t="s">
        <v>175</v>
      </c>
      <c r="C85" s="89">
        <v>140.25032870799964</v>
      </c>
      <c r="D85" s="89">
        <v>128.04102885599963</v>
      </c>
      <c r="E85" s="89">
        <v>127.82911482999985</v>
      </c>
      <c r="F85" s="89">
        <v>138.19999999999999</v>
      </c>
      <c r="G85" s="31"/>
      <c r="H85" s="37"/>
      <c r="I85" s="37"/>
      <c r="J85" s="37"/>
    </row>
    <row r="86" spans="1:11">
      <c r="A86" s="2"/>
      <c r="B86" s="16" t="s">
        <v>176</v>
      </c>
      <c r="C86" s="89">
        <v>29.208553606500001</v>
      </c>
      <c r="D86" s="89">
        <v>33.968472246250016</v>
      </c>
      <c r="E86" s="89">
        <v>37.533688865000009</v>
      </c>
      <c r="F86" s="89">
        <v>44.3</v>
      </c>
      <c r="G86" s="31"/>
      <c r="H86" s="37"/>
      <c r="I86" s="37"/>
      <c r="J86" s="37"/>
    </row>
    <row r="87" spans="1:11">
      <c r="A87" s="2"/>
      <c r="B87" s="32" t="s">
        <v>183</v>
      </c>
      <c r="C87" s="89">
        <v>52.635021008197427</v>
      </c>
      <c r="D87" s="89">
        <v>51.492359293278753</v>
      </c>
      <c r="E87" s="89">
        <v>51.068853793208802</v>
      </c>
      <c r="F87" s="89">
        <v>51.9</v>
      </c>
      <c r="G87" s="31"/>
      <c r="H87" s="31"/>
      <c r="I87" s="37"/>
      <c r="J87" s="31"/>
    </row>
    <row r="88" spans="1:11">
      <c r="A88" s="2"/>
      <c r="B88" s="16" t="s">
        <v>178</v>
      </c>
      <c r="C88" s="89"/>
      <c r="D88" s="89"/>
      <c r="E88" s="89"/>
      <c r="F88" s="89"/>
    </row>
    <row r="89" spans="1:11">
      <c r="A89" s="2"/>
      <c r="B89" s="16" t="s">
        <v>179</v>
      </c>
      <c r="C89" s="89">
        <v>43.038424760683746</v>
      </c>
      <c r="D89" s="89">
        <v>40.862530944143813</v>
      </c>
      <c r="E89" s="89">
        <v>39.616404681057666</v>
      </c>
      <c r="F89" s="89">
        <v>38.5</v>
      </c>
      <c r="G89" s="31"/>
    </row>
    <row r="90" spans="1:11">
      <c r="A90" s="2"/>
      <c r="B90" s="16" t="s">
        <v>180</v>
      </c>
      <c r="C90" s="89">
        <v>81.429710661872519</v>
      </c>
      <c r="D90" s="89">
        <v>79.211954614618506</v>
      </c>
      <c r="E90" s="89">
        <v>79.367949148589986</v>
      </c>
      <c r="F90" s="89">
        <v>81.5</v>
      </c>
      <c r="G90" s="31"/>
    </row>
    <row r="91" spans="1:11">
      <c r="A91" s="2"/>
      <c r="B91" s="16" t="s">
        <v>181</v>
      </c>
      <c r="C91" s="89">
        <v>71.984313097769416</v>
      </c>
      <c r="D91" s="89">
        <v>72.79316235868697</v>
      </c>
      <c r="E91" s="89">
        <v>73.253456839707013</v>
      </c>
      <c r="F91" s="89">
        <v>77.5</v>
      </c>
      <c r="G91" s="46"/>
    </row>
    <row r="92" spans="1:11">
      <c r="A92" s="2"/>
      <c r="B92" s="16" t="s">
        <v>182</v>
      </c>
      <c r="C92" s="89">
        <v>8.6979567971312086</v>
      </c>
      <c r="D92" s="89">
        <v>9.11467577099903</v>
      </c>
      <c r="E92" s="89">
        <v>9.2563270569787264</v>
      </c>
      <c r="F92" s="89">
        <v>8.6</v>
      </c>
      <c r="G92" s="37"/>
    </row>
    <row r="93" spans="1:11">
      <c r="A93" s="2"/>
      <c r="G93" s="37"/>
    </row>
    <row r="94" spans="1:11">
      <c r="A94" s="21" t="s">
        <v>46</v>
      </c>
      <c r="G94" s="3"/>
      <c r="H94" s="6">
        <v>2008</v>
      </c>
      <c r="I94" s="6">
        <v>2009</v>
      </c>
      <c r="J94" s="6">
        <v>2010</v>
      </c>
      <c r="K94" s="6">
        <v>2011</v>
      </c>
    </row>
    <row r="95" spans="1:11">
      <c r="B95" s="21" t="s">
        <v>47</v>
      </c>
      <c r="G95" s="15"/>
      <c r="H95" s="15">
        <v>7671</v>
      </c>
      <c r="I95" s="15">
        <v>7712</v>
      </c>
      <c r="J95" s="15">
        <v>7611</v>
      </c>
      <c r="K95" s="15">
        <v>7188</v>
      </c>
    </row>
    <row r="96" spans="1:11">
      <c r="B96" s="21" t="s">
        <v>48</v>
      </c>
      <c r="G96" s="15"/>
      <c r="H96" s="15">
        <v>2945</v>
      </c>
      <c r="I96" s="15">
        <v>3657</v>
      </c>
      <c r="J96" s="15">
        <v>3606</v>
      </c>
      <c r="K96" s="15">
        <v>3401</v>
      </c>
    </row>
    <row r="97" spans="1:11">
      <c r="B97" s="21" t="s">
        <v>49</v>
      </c>
      <c r="G97" s="15"/>
      <c r="H97" s="15">
        <v>20394</v>
      </c>
      <c r="I97" s="15">
        <v>24754</v>
      </c>
      <c r="J97" s="15">
        <v>25024</v>
      </c>
      <c r="K97" s="15">
        <v>24013</v>
      </c>
    </row>
    <row r="98" spans="1:11">
      <c r="B98" s="21" t="s">
        <v>50</v>
      </c>
      <c r="G98" s="15"/>
      <c r="H98" s="15"/>
      <c r="I98" s="15"/>
      <c r="J98" s="15"/>
      <c r="K98" s="15"/>
    </row>
    <row r="99" spans="1:11">
      <c r="B99" s="21" t="s">
        <v>51</v>
      </c>
      <c r="G99" s="15" t="s">
        <v>161</v>
      </c>
      <c r="H99" s="15">
        <v>6257</v>
      </c>
      <c r="I99" s="15">
        <v>7109</v>
      </c>
      <c r="J99" s="15">
        <v>7038</v>
      </c>
      <c r="K99" s="15">
        <v>6364</v>
      </c>
    </row>
    <row r="100" spans="1:11">
      <c r="G100" s="15" t="s">
        <v>162</v>
      </c>
      <c r="H100" s="15">
        <v>5229</v>
      </c>
      <c r="I100" s="15">
        <v>6638</v>
      </c>
      <c r="J100" s="15">
        <v>7169</v>
      </c>
      <c r="K100" s="15">
        <v>6368</v>
      </c>
    </row>
    <row r="101" spans="1:11">
      <c r="G101" s="15" t="s">
        <v>163</v>
      </c>
      <c r="H101" s="15">
        <v>1008</v>
      </c>
      <c r="I101" s="15">
        <v>1223</v>
      </c>
      <c r="J101" s="15">
        <v>1404</v>
      </c>
      <c r="K101" s="15">
        <v>974</v>
      </c>
    </row>
    <row r="102" spans="1:11">
      <c r="G102" s="15" t="s">
        <v>164</v>
      </c>
      <c r="H102" s="15">
        <v>33</v>
      </c>
      <c r="I102" s="15">
        <v>26</v>
      </c>
      <c r="J102" s="15">
        <v>42</v>
      </c>
      <c r="K102" s="15">
        <v>66</v>
      </c>
    </row>
    <row r="103" spans="1:11">
      <c r="G103" s="70"/>
      <c r="H103" s="70"/>
      <c r="I103" s="69"/>
      <c r="J103" s="70"/>
    </row>
    <row r="104" spans="1:11">
      <c r="A104" s="1" t="s">
        <v>52</v>
      </c>
      <c r="G104" s="31"/>
      <c r="H104" s="31"/>
      <c r="I104" s="31"/>
      <c r="J104" s="31"/>
    </row>
    <row r="105" spans="1:11">
      <c r="A105" s="21" t="s">
        <v>53</v>
      </c>
      <c r="C105" s="6">
        <v>2007</v>
      </c>
      <c r="D105" s="6">
        <v>2008</v>
      </c>
      <c r="E105" s="6">
        <v>2009</v>
      </c>
      <c r="F105" s="6">
        <v>2010</v>
      </c>
      <c r="G105" s="6">
        <v>2011</v>
      </c>
      <c r="H105" s="6">
        <v>2012</v>
      </c>
    </row>
    <row r="106" spans="1:11">
      <c r="A106" s="4"/>
      <c r="B106" s="16" t="s">
        <v>192</v>
      </c>
      <c r="C106" s="3"/>
      <c r="D106" s="3"/>
      <c r="E106" s="3"/>
      <c r="F106" s="3"/>
      <c r="G106" s="3"/>
      <c r="H106" s="15">
        <v>8</v>
      </c>
    </row>
    <row r="107" spans="1:11">
      <c r="A107" s="4"/>
      <c r="B107" s="16" t="s">
        <v>191</v>
      </c>
      <c r="C107" s="3"/>
      <c r="D107" s="3"/>
      <c r="E107" s="3"/>
      <c r="F107" s="3"/>
      <c r="G107" s="3"/>
      <c r="H107" s="15">
        <v>157</v>
      </c>
    </row>
    <row r="108" spans="1:11">
      <c r="A108" s="4"/>
      <c r="B108" s="16" t="s">
        <v>199</v>
      </c>
      <c r="C108" s="3"/>
      <c r="D108" s="3"/>
      <c r="E108" s="3"/>
      <c r="F108" s="3"/>
      <c r="G108" s="3"/>
      <c r="H108" s="74">
        <f>H106/H107 * 100</f>
        <v>5.095541401273886</v>
      </c>
    </row>
    <row r="109" spans="1:11">
      <c r="A109" s="4"/>
    </row>
    <row r="110" spans="1:11">
      <c r="A110" s="21" t="s">
        <v>198</v>
      </c>
      <c r="B110" s="46"/>
      <c r="C110" s="46"/>
      <c r="D110" s="46"/>
      <c r="E110" s="46"/>
      <c r="F110" s="46"/>
    </row>
    <row r="111" spans="1:11">
      <c r="A111" s="90"/>
      <c r="B111" s="31"/>
      <c r="C111" s="31"/>
      <c r="D111" s="37"/>
      <c r="E111" s="37"/>
      <c r="F111" s="37"/>
    </row>
    <row r="112" spans="1:11">
      <c r="A112" s="85" t="s">
        <v>54</v>
      </c>
    </row>
    <row r="114" spans="1:5">
      <c r="A114" s="1" t="s">
        <v>55</v>
      </c>
      <c r="E114" s="46"/>
    </row>
    <row r="115" spans="1:5">
      <c r="A115" s="80"/>
      <c r="B115" s="79">
        <v>2008</v>
      </c>
      <c r="C115" s="6">
        <v>2009</v>
      </c>
      <c r="D115" s="6">
        <v>2010</v>
      </c>
      <c r="E115" s="6">
        <v>2011</v>
      </c>
    </row>
    <row r="116" spans="1:5">
      <c r="A116" s="16" t="s">
        <v>56</v>
      </c>
      <c r="B116" s="15">
        <v>3489</v>
      </c>
      <c r="C116" s="15">
        <v>-422</v>
      </c>
      <c r="D116" s="15">
        <v>-516</v>
      </c>
      <c r="E116" s="130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9"/>
  <sheetViews>
    <sheetView workbookViewId="0">
      <selection activeCell="I26" sqref="I26"/>
    </sheetView>
  </sheetViews>
  <sheetFormatPr defaultRowHeight="15"/>
  <cols>
    <col min="1" max="1" width="49.5703125" customWidth="1"/>
    <col min="2" max="2" width="52.7109375" bestFit="1" customWidth="1"/>
    <col min="3" max="3" width="11.42578125" customWidth="1"/>
    <col min="4" max="4" width="13" customWidth="1"/>
    <col min="5" max="5" width="11.28515625" customWidth="1"/>
    <col min="6" max="8" width="11.42578125" customWidth="1"/>
    <col min="9" max="9" width="11.5703125" bestFit="1" customWidth="1"/>
    <col min="11" max="11" width="12.28515625" bestFit="1" customWidth="1"/>
  </cols>
  <sheetData>
    <row r="1" spans="1:16">
      <c r="A1" s="1" t="s">
        <v>0</v>
      </c>
      <c r="B1" s="1"/>
    </row>
    <row r="2" spans="1:16">
      <c r="A2" s="21" t="s">
        <v>57</v>
      </c>
      <c r="B2" s="6">
        <v>2005</v>
      </c>
      <c r="C2" s="6">
        <v>2006</v>
      </c>
      <c r="D2" s="6">
        <v>2007</v>
      </c>
      <c r="E2" s="6">
        <v>2008</v>
      </c>
      <c r="F2" s="6">
        <v>2009</v>
      </c>
      <c r="G2" s="6">
        <v>2010</v>
      </c>
      <c r="H2" s="6">
        <v>2011</v>
      </c>
    </row>
    <row r="3" spans="1:16">
      <c r="A3" s="21"/>
      <c r="B3" s="89">
        <v>62.5</v>
      </c>
      <c r="C3" s="89">
        <v>42.4</v>
      </c>
      <c r="D3" s="89">
        <v>5.3</v>
      </c>
      <c r="E3" s="89">
        <v>1.89</v>
      </c>
      <c r="F3" s="89">
        <v>4.05</v>
      </c>
      <c r="G3" s="89">
        <v>53.44</v>
      </c>
      <c r="H3" s="105">
        <v>58.14</v>
      </c>
    </row>
    <row r="4" spans="1:16">
      <c r="A4" s="21"/>
      <c r="B4" s="2"/>
    </row>
    <row r="5" spans="1:16">
      <c r="A5" s="21" t="s">
        <v>58</v>
      </c>
      <c r="B5" s="2"/>
      <c r="C5" s="6">
        <v>2006</v>
      </c>
      <c r="D5" s="6">
        <v>2007</v>
      </c>
      <c r="E5" s="6">
        <v>2008</v>
      </c>
      <c r="F5" s="6">
        <v>2009</v>
      </c>
      <c r="G5" s="45">
        <v>2010</v>
      </c>
      <c r="H5" s="6">
        <v>2011</v>
      </c>
    </row>
    <row r="6" spans="1:16">
      <c r="B6" s="16" t="s">
        <v>200</v>
      </c>
      <c r="C6" s="3"/>
      <c r="D6" s="3"/>
      <c r="E6" s="72">
        <v>647291</v>
      </c>
      <c r="F6" s="72">
        <v>648101</v>
      </c>
      <c r="G6" s="72">
        <v>648808</v>
      </c>
      <c r="H6" s="15">
        <v>653366</v>
      </c>
    </row>
    <row r="7" spans="1:16">
      <c r="B7" s="71" t="s">
        <v>87</v>
      </c>
      <c r="C7" s="71"/>
      <c r="D7" s="72">
        <v>825523</v>
      </c>
      <c r="E7" s="72">
        <v>834283</v>
      </c>
      <c r="F7" s="72">
        <v>836128</v>
      </c>
      <c r="G7" s="73">
        <v>835796</v>
      </c>
      <c r="H7" s="15">
        <v>828595</v>
      </c>
    </row>
    <row r="8" spans="1:16">
      <c r="B8" s="16" t="s">
        <v>201</v>
      </c>
      <c r="C8" s="16"/>
      <c r="D8" s="15"/>
      <c r="E8" s="74">
        <f>E6/E7*100</f>
        <v>77.586502421840081</v>
      </c>
      <c r="F8" s="74">
        <f t="shared" ref="F8:H8" si="0">F6/F7*100</f>
        <v>77.512175169352062</v>
      </c>
      <c r="G8" s="74">
        <f t="shared" si="0"/>
        <v>77.627555049318246</v>
      </c>
      <c r="H8" s="74">
        <f t="shared" si="0"/>
        <v>78.852274030135348</v>
      </c>
    </row>
    <row r="9" spans="1:16">
      <c r="B9" s="12"/>
      <c r="C9" s="103"/>
      <c r="D9" s="104"/>
      <c r="E9" s="104"/>
      <c r="F9" s="104"/>
      <c r="G9" s="104"/>
      <c r="H9" s="31"/>
    </row>
    <row r="10" spans="1:16">
      <c r="A10" s="1" t="s">
        <v>59</v>
      </c>
      <c r="B10" s="65">
        <v>2005</v>
      </c>
      <c r="C10" s="6">
        <v>2006</v>
      </c>
      <c r="D10" s="6">
        <v>2007</v>
      </c>
      <c r="E10" s="6">
        <v>2008</v>
      </c>
      <c r="F10" s="6">
        <v>2009</v>
      </c>
      <c r="G10" s="6">
        <v>2010</v>
      </c>
      <c r="H10" s="6">
        <v>2011</v>
      </c>
      <c r="K10" s="21"/>
      <c r="L10" s="21"/>
      <c r="M10" s="22"/>
      <c r="N10" s="22"/>
      <c r="O10" s="22"/>
      <c r="P10" s="22"/>
    </row>
    <row r="11" spans="1:16">
      <c r="A11" s="21" t="s">
        <v>219</v>
      </c>
      <c r="B11" s="89">
        <v>62.5</v>
      </c>
      <c r="C11" s="89">
        <v>42.4</v>
      </c>
      <c r="D11" s="89">
        <v>5.3</v>
      </c>
      <c r="E11" s="89">
        <v>1.89</v>
      </c>
      <c r="F11" s="89">
        <v>4.05</v>
      </c>
      <c r="G11" s="89">
        <v>53.44</v>
      </c>
      <c r="H11" s="105">
        <v>58.14</v>
      </c>
    </row>
    <row r="12" spans="1:16">
      <c r="A12" s="21"/>
      <c r="C12" s="123" t="s">
        <v>212</v>
      </c>
      <c r="D12" s="123"/>
      <c r="E12" s="123"/>
      <c r="F12" s="123"/>
      <c r="G12" s="123"/>
      <c r="H12" s="123"/>
    </row>
    <row r="13" spans="1:16">
      <c r="A13" s="21" t="s">
        <v>60</v>
      </c>
      <c r="C13" s="74">
        <v>1.0340672283597707</v>
      </c>
      <c r="D13" s="74">
        <v>1.0770926630598203</v>
      </c>
      <c r="E13" s="74">
        <v>0.96571118656232879</v>
      </c>
      <c r="F13" s="74">
        <v>0.92714130062096833</v>
      </c>
      <c r="G13" s="74">
        <v>0.96</v>
      </c>
      <c r="H13" s="107"/>
    </row>
    <row r="14" spans="1:16">
      <c r="A14" s="21" t="s">
        <v>61</v>
      </c>
      <c r="C14" s="74">
        <v>13.194384220708926</v>
      </c>
      <c r="D14" s="74">
        <v>13.102780279502099</v>
      </c>
      <c r="E14" s="74">
        <v>11.910766380015957</v>
      </c>
      <c r="F14" s="74">
        <v>11.768358987988199</v>
      </c>
      <c r="G14" s="74">
        <v>10.7741436362847</v>
      </c>
      <c r="H14" s="107">
        <v>9.6</v>
      </c>
    </row>
    <row r="15" spans="1:16">
      <c r="A15" s="21" t="s">
        <v>62</v>
      </c>
      <c r="C15" s="74">
        <v>13.425797831018659</v>
      </c>
      <c r="D15" s="74">
        <v>14.274990590610553</v>
      </c>
      <c r="E15" s="74">
        <v>11.198820538844908</v>
      </c>
      <c r="F15" s="74">
        <v>11.689795786091612</v>
      </c>
      <c r="G15" s="74">
        <v>10.8734395753079</v>
      </c>
      <c r="H15" s="107">
        <v>10.9</v>
      </c>
    </row>
    <row r="16" spans="1:16">
      <c r="C16" s="92" t="s">
        <v>209</v>
      </c>
      <c r="D16" s="93"/>
      <c r="E16" s="94"/>
      <c r="F16" s="94"/>
      <c r="G16" s="95"/>
      <c r="H16" s="31"/>
    </row>
    <row r="17" spans="1:8">
      <c r="C17" s="96" t="s">
        <v>210</v>
      </c>
      <c r="D17" s="96"/>
      <c r="E17" s="94"/>
      <c r="F17" s="94"/>
      <c r="G17" s="95"/>
      <c r="H17" s="31"/>
    </row>
    <row r="18" spans="1:8">
      <c r="C18" s="56"/>
      <c r="D18" s="56"/>
      <c r="E18" s="54"/>
      <c r="F18" s="54"/>
      <c r="G18" s="55"/>
    </row>
    <row r="19" spans="1:8">
      <c r="A19" s="1" t="s">
        <v>63</v>
      </c>
      <c r="B19" s="1"/>
    </row>
    <row r="20" spans="1:8">
      <c r="A20" s="21" t="s">
        <v>64</v>
      </c>
      <c r="B20" s="2"/>
      <c r="C20" s="39">
        <v>2006</v>
      </c>
      <c r="D20" s="39">
        <v>2007</v>
      </c>
      <c r="E20" s="39">
        <v>2008</v>
      </c>
      <c r="F20" s="39">
        <v>2009</v>
      </c>
      <c r="G20" s="53">
        <v>2010</v>
      </c>
      <c r="H20" s="6">
        <v>2011</v>
      </c>
    </row>
    <row r="21" spans="1:8">
      <c r="A21" s="2"/>
      <c r="B21" s="16" t="s">
        <v>195</v>
      </c>
      <c r="C21" s="41"/>
      <c r="D21" s="16"/>
      <c r="E21" s="16">
        <f t="shared" ref="E21" si="1">E22+E23</f>
        <v>8415.3729999999996</v>
      </c>
      <c r="F21" s="16">
        <f t="shared" ref="F21" si="2">F22+F23</f>
        <v>6963.6729999999998</v>
      </c>
      <c r="G21" s="16">
        <f t="shared" ref="G21:H21" si="3">G22+G23</f>
        <v>9788.3469999999998</v>
      </c>
      <c r="H21" s="129"/>
    </row>
    <row r="22" spans="1:8">
      <c r="A22" s="2"/>
      <c r="B22" s="16" t="s">
        <v>194</v>
      </c>
      <c r="C22" s="3"/>
      <c r="D22" s="16"/>
      <c r="E22" s="16">
        <v>1525.248</v>
      </c>
      <c r="F22" s="16">
        <v>1177.807</v>
      </c>
      <c r="G22" s="16">
        <v>1306.22</v>
      </c>
      <c r="H22" s="129"/>
    </row>
    <row r="23" spans="1:8">
      <c r="A23" s="2"/>
      <c r="B23" s="16" t="s">
        <v>193</v>
      </c>
      <c r="C23" s="3"/>
      <c r="D23" s="16"/>
      <c r="E23" s="16">
        <v>6890.125</v>
      </c>
      <c r="F23" s="16">
        <v>5785.866</v>
      </c>
      <c r="G23" s="16">
        <v>8482.1270000000004</v>
      </c>
      <c r="H23" s="129"/>
    </row>
    <row r="24" spans="1:8">
      <c r="A24" s="2"/>
      <c r="B24" s="16" t="s">
        <v>69</v>
      </c>
      <c r="C24" s="3"/>
      <c r="D24" s="15">
        <v>235905</v>
      </c>
      <c r="E24" s="15">
        <v>246541</v>
      </c>
      <c r="F24" s="15">
        <v>251172</v>
      </c>
      <c r="G24" s="15">
        <v>244841</v>
      </c>
      <c r="H24" s="15">
        <v>242495</v>
      </c>
    </row>
    <row r="25" spans="1:8">
      <c r="A25" s="2"/>
      <c r="B25" s="16" t="s">
        <v>196</v>
      </c>
      <c r="C25" s="3"/>
      <c r="D25" s="16"/>
      <c r="E25" s="83">
        <f>E22/E24*100</f>
        <v>0.61865896544590959</v>
      </c>
      <c r="F25" s="83">
        <f t="shared" ref="F25:G25" si="4">F22/F24*100</f>
        <v>0.4689244820282516</v>
      </c>
      <c r="G25" s="83">
        <f t="shared" si="4"/>
        <v>0.53349724923521791</v>
      </c>
      <c r="H25" s="83"/>
    </row>
    <row r="26" spans="1:8">
      <c r="A26" s="2"/>
      <c r="B26" s="2"/>
      <c r="H26" s="31"/>
    </row>
    <row r="27" spans="1:8">
      <c r="A27" s="21" t="s">
        <v>58</v>
      </c>
      <c r="B27" s="2"/>
      <c r="C27" s="6">
        <v>2006</v>
      </c>
      <c r="D27" s="6">
        <v>2007</v>
      </c>
      <c r="E27" s="6">
        <v>2008</v>
      </c>
      <c r="F27" s="6">
        <v>2009</v>
      </c>
      <c r="G27" s="6">
        <v>2010</v>
      </c>
      <c r="H27" s="6">
        <v>2011</v>
      </c>
    </row>
    <row r="28" spans="1:8">
      <c r="A28" s="2"/>
      <c r="B28" s="2"/>
      <c r="C28" s="3"/>
      <c r="D28" s="3"/>
      <c r="E28" s="15">
        <v>647291</v>
      </c>
      <c r="F28" s="15">
        <v>648101</v>
      </c>
      <c r="G28" s="15">
        <v>648808</v>
      </c>
      <c r="H28" s="15">
        <v>653366</v>
      </c>
    </row>
    <row r="29" spans="1:8">
      <c r="A29" s="2"/>
      <c r="B29" s="16" t="s">
        <v>87</v>
      </c>
      <c r="C29" s="16"/>
      <c r="D29" s="15">
        <v>825523</v>
      </c>
      <c r="E29" s="15">
        <v>834283</v>
      </c>
      <c r="F29" s="15">
        <v>836128</v>
      </c>
      <c r="G29" s="15">
        <v>835796</v>
      </c>
      <c r="H29" s="15">
        <v>828595</v>
      </c>
    </row>
    <row r="30" spans="1:8" ht="15" customHeight="1">
      <c r="A30" s="2"/>
      <c r="B30" s="16" t="s">
        <v>202</v>
      </c>
      <c r="C30" s="3"/>
      <c r="D30" s="3"/>
      <c r="E30" s="83">
        <f>E28/E29*100</f>
        <v>77.586502421840081</v>
      </c>
      <c r="F30" s="83">
        <f t="shared" ref="F30:G30" si="5">F28/F29*100</f>
        <v>77.512175169352062</v>
      </c>
      <c r="G30" s="83">
        <f t="shared" si="5"/>
        <v>77.627555049318246</v>
      </c>
      <c r="H30" s="83">
        <f t="shared" ref="H30" si="6">H28/H29*100</f>
        <v>78.852274030135348</v>
      </c>
    </row>
    <row r="31" spans="1:8">
      <c r="A31" s="2"/>
      <c r="B31" s="2"/>
      <c r="C31" s="31"/>
      <c r="D31" s="31"/>
      <c r="E31" s="31"/>
      <c r="F31" s="31"/>
      <c r="G31" s="42"/>
      <c r="H31" s="31"/>
    </row>
    <row r="32" spans="1:8">
      <c r="A32" s="21" t="s">
        <v>65</v>
      </c>
      <c r="B32" s="2"/>
      <c r="C32" s="39">
        <v>2006</v>
      </c>
      <c r="D32" s="39">
        <v>2007</v>
      </c>
      <c r="E32" s="39">
        <v>2008</v>
      </c>
      <c r="F32" s="39">
        <v>2009</v>
      </c>
      <c r="G32" s="53">
        <v>2010</v>
      </c>
      <c r="H32" s="6">
        <v>2011</v>
      </c>
    </row>
    <row r="33" spans="1:9">
      <c r="A33" s="2"/>
      <c r="B33" s="36"/>
      <c r="C33" s="124" t="s">
        <v>211</v>
      </c>
      <c r="D33" s="125"/>
      <c r="E33" s="125"/>
      <c r="F33" s="125"/>
      <c r="G33" s="125"/>
      <c r="H33" s="126"/>
    </row>
    <row r="34" spans="1:9">
      <c r="A34" s="2"/>
      <c r="B34" s="16" t="s">
        <v>158</v>
      </c>
      <c r="C34" s="44"/>
      <c r="D34" s="44"/>
      <c r="E34" s="16">
        <v>5335</v>
      </c>
      <c r="F34" s="16">
        <v>5335</v>
      </c>
      <c r="G34" s="16">
        <v>5335</v>
      </c>
      <c r="H34" s="16">
        <v>5335</v>
      </c>
    </row>
    <row r="35" spans="1:9">
      <c r="A35" s="2"/>
      <c r="B35" s="16" t="s">
        <v>155</v>
      </c>
      <c r="C35" s="41"/>
      <c r="D35" s="41"/>
      <c r="E35" s="16">
        <f>E36+E37</f>
        <v>1408</v>
      </c>
      <c r="F35" s="16">
        <f t="shared" ref="F35" si="7">F36+F37</f>
        <v>1408</v>
      </c>
      <c r="G35" s="16">
        <f t="shared" ref="G35:H35" si="8">G36+G37</f>
        <v>1408</v>
      </c>
      <c r="H35" s="16">
        <f t="shared" si="8"/>
        <v>1408</v>
      </c>
    </row>
    <row r="36" spans="1:9" ht="15" customHeight="1">
      <c r="A36" s="2"/>
      <c r="B36" s="16" t="s">
        <v>157</v>
      </c>
      <c r="C36" s="3"/>
      <c r="D36" s="3"/>
      <c r="E36" s="16">
        <v>79</v>
      </c>
      <c r="F36" s="16">
        <v>79</v>
      </c>
      <c r="G36" s="16">
        <v>79</v>
      </c>
      <c r="H36" s="16">
        <v>79</v>
      </c>
    </row>
    <row r="37" spans="1:9" ht="15" customHeight="1">
      <c r="A37" s="2"/>
      <c r="B37" s="16" t="s">
        <v>156</v>
      </c>
      <c r="C37" s="3"/>
      <c r="D37" s="3"/>
      <c r="E37" s="16">
        <v>1329</v>
      </c>
      <c r="F37" s="16">
        <v>1329</v>
      </c>
      <c r="G37" s="16">
        <v>1329</v>
      </c>
      <c r="H37" s="16">
        <v>1329</v>
      </c>
    </row>
    <row r="38" spans="1:9" ht="15" customHeight="1">
      <c r="A38" s="2"/>
      <c r="B38" s="16" t="s">
        <v>159</v>
      </c>
      <c r="C38" s="3"/>
      <c r="D38" s="3"/>
      <c r="E38" s="83">
        <f>E35/E34*100</f>
        <v>26.39175257731959</v>
      </c>
      <c r="F38" s="83">
        <f t="shared" ref="F38:G38" si="9">F35/F34*100</f>
        <v>26.39175257731959</v>
      </c>
      <c r="G38" s="83">
        <f t="shared" si="9"/>
        <v>26.39175257731959</v>
      </c>
      <c r="H38" s="83">
        <f t="shared" ref="H38" si="10">H35/H34*100</f>
        <v>26.39175257731959</v>
      </c>
    </row>
    <row r="39" spans="1:9">
      <c r="H39" s="31"/>
    </row>
    <row r="40" spans="1:9">
      <c r="A40" s="1" t="s">
        <v>197</v>
      </c>
      <c r="B40" s="1"/>
    </row>
    <row r="41" spans="1:9">
      <c r="A41" s="97" t="s">
        <v>66</v>
      </c>
      <c r="B41" s="2"/>
    </row>
    <row r="42" spans="1:9">
      <c r="A42" s="2"/>
      <c r="B42" s="2"/>
    </row>
    <row r="43" spans="1:9">
      <c r="A43" s="1" t="s">
        <v>67</v>
      </c>
      <c r="B43" s="1"/>
    </row>
    <row r="44" spans="1:9">
      <c r="A44" s="128" t="s">
        <v>68</v>
      </c>
      <c r="B44" s="36"/>
      <c r="C44" s="21" t="s">
        <v>216</v>
      </c>
      <c r="D44" s="21"/>
      <c r="E44" s="21"/>
      <c r="F44" s="21"/>
      <c r="G44" s="21"/>
      <c r="H44" s="21"/>
      <c r="I44" s="21"/>
    </row>
    <row r="45" spans="1:9">
      <c r="A45" s="46"/>
      <c r="B45" s="46"/>
      <c r="C45" s="39">
        <v>2006</v>
      </c>
      <c r="D45" s="39">
        <v>2007</v>
      </c>
      <c r="E45" s="39">
        <v>2008</v>
      </c>
      <c r="F45" s="39">
        <v>2009</v>
      </c>
      <c r="G45" s="39">
        <v>2010</v>
      </c>
      <c r="H45" s="39">
        <v>2011</v>
      </c>
      <c r="I45" s="39">
        <v>2012</v>
      </c>
    </row>
    <row r="46" spans="1:9" ht="17.25">
      <c r="A46" s="37"/>
      <c r="B46" s="37"/>
      <c r="C46" s="101">
        <v>1761181</v>
      </c>
      <c r="D46" s="101">
        <v>561000</v>
      </c>
      <c r="E46" s="101">
        <v>370000</v>
      </c>
      <c r="F46" s="101">
        <v>270000</v>
      </c>
      <c r="G46" s="101">
        <v>366090</v>
      </c>
      <c r="H46" s="101">
        <v>490000</v>
      </c>
      <c r="I46" s="101" t="s">
        <v>217</v>
      </c>
    </row>
    <row r="47" spans="1:9" ht="15" customHeight="1">
      <c r="A47" s="37"/>
      <c r="B47" s="37"/>
      <c r="C47" s="21" t="s">
        <v>218</v>
      </c>
      <c r="D47" s="21"/>
      <c r="E47" s="21"/>
      <c r="F47" s="21"/>
    </row>
    <row r="48" spans="1:9">
      <c r="A48" s="46"/>
      <c r="B48" s="46"/>
      <c r="C48" s="46"/>
      <c r="D48" s="46"/>
    </row>
    <row r="49" spans="1:4">
      <c r="A49" s="37"/>
      <c r="B49" s="37"/>
      <c r="C49" s="37"/>
      <c r="D49" s="37"/>
    </row>
  </sheetData>
  <mergeCells count="2">
    <mergeCell ref="C12:H12"/>
    <mergeCell ref="C33:H3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Prioritní osa I</vt:lpstr>
      <vt:lpstr>Prioritní osa II</vt:lpstr>
      <vt:lpstr>Prioritní osa III</vt:lpstr>
      <vt:lpstr>Prioritní osa 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kuzelova.l</dc:creator>
  <cp:lastModifiedBy>Ústecký kraj</cp:lastModifiedBy>
  <dcterms:created xsi:type="dcterms:W3CDTF">2011-03-03T09:15:37Z</dcterms:created>
  <dcterms:modified xsi:type="dcterms:W3CDTF">2013-11-04T10:32:49Z</dcterms:modified>
</cp:coreProperties>
</file>